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filterPrivacy="1"/>
  <xr:revisionPtr revIDLastSave="0" documentId="8_{F53B7ED0-21C3-4743-9797-393228C3AA45}" xr6:coauthVersionLast="34" xr6:coauthVersionMax="34" xr10:uidLastSave="{00000000-0000-0000-0000-000000000000}"/>
  <bookViews>
    <workbookView xWindow="0" yWindow="0" windowWidth="9187" windowHeight="3440" tabRatio="824" xr2:uid="{00000000-000D-0000-FFFF-FFFF00000000}"/>
  </bookViews>
  <sheets>
    <sheet name="Break-Even" sheetId="21" r:id="rId1"/>
    <sheet name="Leermaske" sheetId="3" r:id="rId2"/>
    <sheet name="Hintergrundberechnungen" sheetId="12" r:id="rId3"/>
  </sheets>
  <definedNames>
    <definedName name="_xlnm.Print_Area" localSheetId="2">Hintergrundberechnungen!$A$1:$L$26</definedName>
    <definedName name="_xlnm.Print_Area" localSheetId="1">Leermaske!$A$1:$J$29</definedName>
    <definedName name="solver_opt" localSheetId="1" hidden="1">Leermaske!$AL$2</definedName>
  </definedNames>
  <calcPr calcId="179021"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8" i="21" l="1"/>
  <c r="B1" i="12"/>
  <c r="B4" i="12"/>
  <c r="C4" i="12"/>
  <c r="E9" i="21"/>
  <c r="F9" i="21"/>
  <c r="B5" i="12"/>
  <c r="C5" i="12"/>
  <c r="D5" i="12"/>
  <c r="B6" i="12"/>
  <c r="C6" i="12"/>
  <c r="D6" i="12"/>
  <c r="B7" i="12"/>
  <c r="C7" i="12"/>
  <c r="D7" i="12"/>
  <c r="B8" i="12"/>
  <c r="C8" i="12"/>
  <c r="D8" i="12"/>
  <c r="D28" i="21"/>
  <c r="B9" i="12"/>
  <c r="B10" i="12"/>
  <c r="B11" i="12"/>
  <c r="B12" i="12"/>
  <c r="B13" i="12"/>
  <c r="B14" i="12"/>
  <c r="B15" i="12"/>
  <c r="B16" i="12"/>
  <c r="B17" i="12"/>
  <c r="B18" i="12"/>
  <c r="B19" i="12"/>
  <c r="B20" i="12"/>
  <c r="B21" i="12"/>
  <c r="B22" i="12"/>
  <c r="B23" i="12"/>
  <c r="C23" i="12"/>
  <c r="I28" i="21"/>
  <c r="D27" i="21"/>
  <c r="C22" i="12"/>
  <c r="I27" i="21"/>
  <c r="D26" i="21"/>
  <c r="C21" i="12"/>
  <c r="I26" i="21"/>
  <c r="D25" i="21"/>
  <c r="C20" i="12"/>
  <c r="I25" i="21"/>
  <c r="D24" i="21"/>
  <c r="C19" i="12"/>
  <c r="I24" i="21"/>
  <c r="D23" i="21"/>
  <c r="C18" i="12"/>
  <c r="I23" i="21"/>
  <c r="D22" i="21"/>
  <c r="C17" i="12"/>
  <c r="I22" i="21"/>
  <c r="D21" i="21"/>
  <c r="C16" i="12"/>
  <c r="I21" i="21"/>
  <c r="D20" i="21"/>
  <c r="C15" i="12"/>
  <c r="I20" i="21"/>
  <c r="D19" i="21"/>
  <c r="C14" i="12"/>
  <c r="I19" i="21"/>
  <c r="D18" i="21"/>
  <c r="C13" i="12"/>
  <c r="I18" i="21"/>
  <c r="D17" i="21"/>
  <c r="C12" i="12"/>
  <c r="I17" i="21"/>
  <c r="D16" i="21"/>
  <c r="C11" i="12"/>
  <c r="I16" i="21"/>
  <c r="D15" i="21"/>
  <c r="C10" i="12"/>
  <c r="I15" i="21"/>
  <c r="D14" i="21"/>
  <c r="C9" i="12"/>
  <c r="I14" i="21"/>
  <c r="D13" i="21"/>
  <c r="I13" i="21"/>
  <c r="D12" i="21"/>
  <c r="I12" i="21"/>
  <c r="D11" i="21"/>
  <c r="I11" i="21"/>
  <c r="D10" i="21"/>
  <c r="I10" i="21"/>
  <c r="D9" i="21"/>
  <c r="I9" i="21"/>
  <c r="D8" i="21"/>
  <c r="I8" i="21"/>
  <c r="J8" i="21"/>
  <c r="J9" i="21"/>
  <c r="J10" i="21"/>
  <c r="J11" i="21"/>
  <c r="J12" i="21"/>
  <c r="J13" i="21"/>
  <c r="J14" i="21"/>
  <c r="J15" i="21"/>
  <c r="J16" i="21"/>
  <c r="J17" i="21"/>
  <c r="J18" i="21"/>
  <c r="J19" i="21"/>
  <c r="J20" i="21"/>
  <c r="J21" i="21"/>
  <c r="J22" i="21"/>
  <c r="J23" i="21"/>
  <c r="J24" i="21"/>
  <c r="J25" i="21"/>
  <c r="J26" i="21"/>
  <c r="J27" i="21"/>
  <c r="J28" i="21"/>
  <c r="J29" i="21"/>
  <c r="J30" i="21"/>
  <c r="D5" i="3"/>
  <c r="I4" i="12"/>
  <c r="L4" i="12"/>
  <c r="D6" i="3"/>
  <c r="I5" i="12"/>
  <c r="L5" i="12"/>
  <c r="D7" i="3"/>
  <c r="I6" i="12"/>
  <c r="L6" i="12"/>
  <c r="D8" i="3"/>
  <c r="I7" i="12"/>
  <c r="L7" i="12"/>
  <c r="D9" i="3"/>
  <c r="I8" i="12"/>
  <c r="L8" i="12"/>
  <c r="D10" i="3"/>
  <c r="I9" i="12"/>
  <c r="L9" i="12"/>
  <c r="D11" i="3"/>
  <c r="I10" i="12"/>
  <c r="L10" i="12"/>
  <c r="D12" i="3"/>
  <c r="I11" i="12"/>
  <c r="L11" i="12"/>
  <c r="D13" i="3"/>
  <c r="I12" i="12"/>
  <c r="L12" i="12"/>
  <c r="D14" i="3"/>
  <c r="I13" i="12"/>
  <c r="L13" i="12"/>
  <c r="I14" i="12"/>
  <c r="D15" i="3"/>
  <c r="L14" i="12"/>
  <c r="I15" i="12"/>
  <c r="D16" i="3"/>
  <c r="L15" i="12"/>
  <c r="I16" i="12"/>
  <c r="D17" i="3"/>
  <c r="L16" i="12"/>
  <c r="I17" i="12"/>
  <c r="D18" i="3"/>
  <c r="L17" i="12"/>
  <c r="I18" i="12"/>
  <c r="D19" i="3"/>
  <c r="L18" i="12"/>
  <c r="I19" i="12"/>
  <c r="D20" i="3"/>
  <c r="L19" i="12"/>
  <c r="I20" i="12"/>
  <c r="D21" i="3"/>
  <c r="L20" i="12"/>
  <c r="I21" i="12"/>
  <c r="D22" i="3"/>
  <c r="L21" i="12"/>
  <c r="I22" i="12"/>
  <c r="D23" i="3"/>
  <c r="L22" i="12"/>
  <c r="I23" i="12"/>
  <c r="D24" i="3"/>
  <c r="L23" i="12"/>
  <c r="L24" i="12"/>
  <c r="J32" i="21"/>
  <c r="J33" i="21"/>
  <c r="G28" i="21"/>
  <c r="G27" i="21"/>
  <c r="G26" i="21"/>
  <c r="G25" i="21"/>
  <c r="G24" i="21"/>
  <c r="G23" i="21"/>
  <c r="G22" i="21"/>
  <c r="G21" i="21"/>
  <c r="G20" i="21"/>
  <c r="G19" i="21"/>
  <c r="G18" i="21"/>
  <c r="G17" i="21"/>
  <c r="G16" i="21"/>
  <c r="G15" i="21"/>
  <c r="G14" i="21"/>
  <c r="G13" i="21"/>
  <c r="G12" i="21"/>
  <c r="G11" i="21"/>
  <c r="G10" i="21"/>
  <c r="G9" i="21"/>
  <c r="G8" i="21"/>
  <c r="H8" i="21"/>
  <c r="H9" i="21"/>
  <c r="H10" i="21"/>
  <c r="H11" i="21"/>
  <c r="H12" i="21"/>
  <c r="H13" i="21"/>
  <c r="H14" i="21"/>
  <c r="H15" i="21"/>
  <c r="H16" i="21"/>
  <c r="H17" i="21"/>
  <c r="H18" i="21"/>
  <c r="H19" i="21"/>
  <c r="H20" i="21"/>
  <c r="H21" i="21"/>
  <c r="H22" i="21"/>
  <c r="H23" i="21"/>
  <c r="H24" i="21"/>
  <c r="H25" i="21"/>
  <c r="H26" i="21"/>
  <c r="H27" i="21"/>
  <c r="H28" i="21"/>
  <c r="H29" i="21"/>
  <c r="H30" i="21"/>
  <c r="K4" i="12"/>
  <c r="K5" i="12"/>
  <c r="K6" i="12"/>
  <c r="K7" i="12"/>
  <c r="K8" i="12"/>
  <c r="K9" i="12"/>
  <c r="K10" i="12"/>
  <c r="K11" i="12"/>
  <c r="K12" i="12"/>
  <c r="K13" i="12"/>
  <c r="K14" i="12"/>
  <c r="K15" i="12"/>
  <c r="K16" i="12"/>
  <c r="K17" i="12"/>
  <c r="K18" i="12"/>
  <c r="K19" i="12"/>
  <c r="K20" i="12"/>
  <c r="K21" i="12"/>
  <c r="K22" i="12"/>
  <c r="K23" i="12"/>
  <c r="K24" i="12"/>
  <c r="H32" i="21"/>
  <c r="H33" i="21"/>
  <c r="E10" i="21"/>
  <c r="F10" i="21"/>
  <c r="E11" i="21"/>
  <c r="F11" i="21"/>
  <c r="E12" i="21"/>
  <c r="F12" i="21"/>
  <c r="E13" i="21"/>
  <c r="F13" i="21"/>
  <c r="E14" i="21"/>
  <c r="F14" i="21"/>
  <c r="E15" i="21"/>
  <c r="F15" i="21"/>
  <c r="E16" i="21"/>
  <c r="F16" i="21"/>
  <c r="E17" i="21"/>
  <c r="F17" i="21"/>
  <c r="E18" i="21"/>
  <c r="F18" i="21"/>
  <c r="E19" i="21"/>
  <c r="F19" i="21"/>
  <c r="E20" i="21"/>
  <c r="F20" i="21"/>
  <c r="E21" i="21"/>
  <c r="F21" i="21"/>
  <c r="E22" i="21"/>
  <c r="F22" i="21"/>
  <c r="E23" i="21"/>
  <c r="F23" i="21"/>
  <c r="E24" i="21"/>
  <c r="F24" i="21"/>
  <c r="E25" i="21"/>
  <c r="F25" i="21"/>
  <c r="E26" i="21"/>
  <c r="F26" i="21"/>
  <c r="E27" i="21"/>
  <c r="F27" i="21"/>
  <c r="E28" i="21"/>
  <c r="F28" i="21"/>
  <c r="F29" i="21"/>
  <c r="F30" i="21"/>
  <c r="J4" i="12"/>
  <c r="J5" i="12"/>
  <c r="J6" i="12"/>
  <c r="J7" i="12"/>
  <c r="J8" i="12"/>
  <c r="J9" i="12"/>
  <c r="J10" i="12"/>
  <c r="J11" i="12"/>
  <c r="J12" i="12"/>
  <c r="J13" i="12"/>
  <c r="J14" i="12"/>
  <c r="J15" i="12"/>
  <c r="J16" i="12"/>
  <c r="J17" i="12"/>
  <c r="J18" i="12"/>
  <c r="J19" i="12"/>
  <c r="J20" i="12"/>
  <c r="J21" i="12"/>
  <c r="J22" i="12"/>
  <c r="J23" i="12"/>
  <c r="J24" i="12"/>
  <c r="F32" i="21"/>
  <c r="F33" i="21"/>
  <c r="J31" i="21"/>
  <c r="H31" i="21"/>
  <c r="F31" i="21"/>
  <c r="F8" i="21"/>
  <c r="D4" i="3"/>
  <c r="E4" i="3"/>
  <c r="F4" i="3"/>
  <c r="G4" i="3"/>
  <c r="H4" i="3"/>
  <c r="I4" i="3"/>
  <c r="J4" i="3"/>
  <c r="I5" i="3"/>
  <c r="J5" i="3"/>
  <c r="F27" i="3"/>
  <c r="H27" i="3"/>
  <c r="J27" i="3"/>
  <c r="C3" i="12"/>
  <c r="E5" i="3"/>
  <c r="F5" i="3"/>
  <c r="G5" i="3"/>
  <c r="H5" i="3"/>
  <c r="D4" i="12"/>
  <c r="E4" i="12"/>
  <c r="F4" i="12"/>
  <c r="G4" i="12"/>
  <c r="E6" i="3"/>
  <c r="F6" i="3"/>
  <c r="I6" i="3"/>
  <c r="J6" i="3"/>
  <c r="G6" i="3"/>
  <c r="H6" i="3"/>
  <c r="E5" i="12"/>
  <c r="F5" i="12"/>
  <c r="G5" i="12"/>
  <c r="G7" i="3"/>
  <c r="H7" i="3"/>
  <c r="E7" i="3"/>
  <c r="F7" i="3"/>
  <c r="I7" i="3"/>
  <c r="J7" i="3"/>
  <c r="E6" i="12"/>
  <c r="F6" i="12"/>
  <c r="G6" i="12"/>
  <c r="G8" i="3"/>
  <c r="H8" i="3"/>
  <c r="E8" i="3"/>
  <c r="F8" i="3"/>
  <c r="I8" i="3"/>
  <c r="J8" i="3"/>
  <c r="E7" i="12"/>
  <c r="F7" i="12"/>
  <c r="G7" i="12"/>
  <c r="G9" i="3"/>
  <c r="H9" i="3"/>
  <c r="E9" i="3"/>
  <c r="F9" i="3"/>
  <c r="I9" i="3"/>
  <c r="J9" i="3"/>
  <c r="I10" i="3"/>
  <c r="J10" i="3"/>
  <c r="G10" i="3"/>
  <c r="H10" i="3"/>
  <c r="E10" i="3"/>
  <c r="F10" i="3"/>
  <c r="E8" i="12"/>
  <c r="F8" i="12"/>
  <c r="G8" i="12"/>
  <c r="D9" i="12"/>
  <c r="E11" i="3"/>
  <c r="F11" i="3"/>
  <c r="E9" i="12"/>
  <c r="F9" i="12"/>
  <c r="G9" i="12"/>
  <c r="D10" i="12"/>
  <c r="I11" i="3"/>
  <c r="J11" i="3"/>
  <c r="G11" i="3"/>
  <c r="H11" i="3"/>
  <c r="D11" i="12"/>
  <c r="E10" i="12"/>
  <c r="F10" i="12"/>
  <c r="G10" i="12"/>
  <c r="E12" i="3"/>
  <c r="F12" i="3"/>
  <c r="I12" i="3"/>
  <c r="J12" i="3"/>
  <c r="G12" i="3"/>
  <c r="H12" i="3"/>
  <c r="D12" i="12"/>
  <c r="E11" i="12"/>
  <c r="F11" i="12"/>
  <c r="G11" i="12"/>
  <c r="E13" i="3"/>
  <c r="F13" i="3"/>
  <c r="G13" i="3"/>
  <c r="H13" i="3"/>
  <c r="I13" i="3"/>
  <c r="J13" i="3"/>
  <c r="E14" i="3"/>
  <c r="F14" i="3"/>
  <c r="G14" i="3"/>
  <c r="H14" i="3"/>
  <c r="I14" i="3"/>
  <c r="J14" i="3"/>
  <c r="D13" i="12"/>
  <c r="E12" i="12"/>
  <c r="F12" i="12"/>
  <c r="G12" i="12"/>
  <c r="E13" i="12"/>
  <c r="F13" i="12"/>
  <c r="G13" i="12"/>
  <c r="D14" i="12"/>
  <c r="G15" i="3"/>
  <c r="H15" i="3"/>
  <c r="E15" i="3"/>
  <c r="F15" i="3"/>
  <c r="I15" i="3"/>
  <c r="J15" i="3"/>
  <c r="E14" i="12"/>
  <c r="F14" i="12"/>
  <c r="G14" i="12"/>
  <c r="D15" i="12"/>
  <c r="G16" i="3"/>
  <c r="H16" i="3"/>
  <c r="I16" i="3"/>
  <c r="J16" i="3"/>
  <c r="E16" i="3"/>
  <c r="F16" i="3"/>
  <c r="E15" i="12"/>
  <c r="F15" i="12"/>
  <c r="G15" i="12"/>
  <c r="D16" i="12"/>
  <c r="G17" i="3"/>
  <c r="H17" i="3"/>
  <c r="I17" i="3"/>
  <c r="J17" i="3"/>
  <c r="E17" i="3"/>
  <c r="F17" i="3"/>
  <c r="D17" i="12"/>
  <c r="E16" i="12"/>
  <c r="F16" i="12"/>
  <c r="G16" i="12"/>
  <c r="I18" i="3"/>
  <c r="J18" i="3"/>
  <c r="E18" i="3"/>
  <c r="F18" i="3"/>
  <c r="G18" i="3"/>
  <c r="H18" i="3"/>
  <c r="I19" i="3"/>
  <c r="J19" i="3"/>
  <c r="E19" i="3"/>
  <c r="F19" i="3"/>
  <c r="G19" i="3"/>
  <c r="H19" i="3"/>
  <c r="E17" i="12"/>
  <c r="F17" i="12"/>
  <c r="G17" i="12"/>
  <c r="D18" i="12"/>
  <c r="E18" i="12"/>
  <c r="F18" i="12"/>
  <c r="G18" i="12"/>
  <c r="D19" i="12"/>
  <c r="E20" i="3"/>
  <c r="F20" i="3"/>
  <c r="I20" i="3"/>
  <c r="J20" i="3"/>
  <c r="G20" i="3"/>
  <c r="H20" i="3"/>
  <c r="D20" i="12"/>
  <c r="E19" i="12"/>
  <c r="F19" i="12"/>
  <c r="G19" i="12"/>
  <c r="E21" i="3"/>
  <c r="F21" i="3"/>
  <c r="G21" i="3"/>
  <c r="H21" i="3"/>
  <c r="I21" i="3"/>
  <c r="J21" i="3"/>
  <c r="E22" i="3"/>
  <c r="F22" i="3"/>
  <c r="G22" i="3"/>
  <c r="H22" i="3"/>
  <c r="I22" i="3"/>
  <c r="J22" i="3"/>
  <c r="D21" i="12"/>
  <c r="E20" i="12"/>
  <c r="F20" i="12"/>
  <c r="G20" i="12"/>
  <c r="G24" i="3"/>
  <c r="E24" i="3"/>
  <c r="I24" i="3"/>
  <c r="I23" i="3"/>
  <c r="J23" i="3"/>
  <c r="J24" i="3"/>
  <c r="J25" i="3"/>
  <c r="J26" i="3"/>
  <c r="G23" i="3"/>
  <c r="H23" i="3"/>
  <c r="E23" i="3"/>
  <c r="F23" i="3"/>
  <c r="F24" i="3"/>
  <c r="F25" i="3"/>
  <c r="F26" i="3"/>
  <c r="E21" i="12"/>
  <c r="F21" i="12"/>
  <c r="G21" i="12"/>
  <c r="D22" i="12"/>
  <c r="H24" i="3"/>
  <c r="H25" i="3"/>
  <c r="H26" i="3"/>
  <c r="D23" i="12"/>
  <c r="E23" i="12"/>
  <c r="F23" i="12"/>
  <c r="G23" i="12"/>
  <c r="E22" i="12"/>
  <c r="F22" i="12"/>
  <c r="G22" i="12"/>
  <c r="F28" i="3"/>
  <c r="F29" i="3"/>
  <c r="H28" i="3"/>
  <c r="H29" i="3"/>
  <c r="J28" i="3"/>
  <c r="J2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J31" authorId="0" shapeId="0" xr:uid="{00000000-0006-0000-0000-000001000000}">
      <text>
        <r>
          <rPr>
            <b/>
            <u/>
            <sz val="10"/>
            <color indexed="81"/>
            <rFont val="Arial"/>
            <family val="2"/>
          </rPr>
          <t>Interpretation:</t>
        </r>
        <r>
          <rPr>
            <b/>
            <sz val="10"/>
            <color indexed="81"/>
            <rFont val="Arial"/>
            <family val="2"/>
          </rPr>
          <t xml:space="preserve"> 
Der Break-Even-Zinssatz von 1,41 % besagt, dass es nur dann sinnvoll wäre heute, ein zehnjähriges gegenüber einem fünfjährigen Festzinsdarlehen zu bevorzugen, wenn Sie davon überzeugt sind, dass der Effektivzinssatz eines Anschlussdarlehens zu Beginn des sechsten Jahres mit dann fünfjähriger Zinsfestschreibungsdauer über 1,41 % betragen würde.  Zur weitergehenden Interpretation und Hintergrundüberlegungen vergleichen Sie bitte das Kapitel 
A3 "Regenschirme sind in der Dürre besonders preiswert - Die Zinsstrukturkurve erlaubt einen Blick in die Zukunft". 
</t>
        </r>
      </text>
    </comment>
  </commentList>
</comments>
</file>

<file path=xl/sharedStrings.xml><?xml version="1.0" encoding="utf-8"?>
<sst xmlns="http://schemas.openxmlformats.org/spreadsheetml/2006/main" count="220" uniqueCount="65">
  <si>
    <t xml:space="preserve"> </t>
  </si>
  <si>
    <t>Barwerte</t>
  </si>
  <si>
    <t>Barwertsaldo</t>
  </si>
  <si>
    <t>Kalkulationszins</t>
  </si>
  <si>
    <t>incl.  Inv.</t>
  </si>
  <si>
    <r>
      <t xml:space="preserve">in  </t>
    </r>
    <r>
      <rPr>
        <b/>
        <sz val="14"/>
        <rFont val="Arial"/>
        <family val="2"/>
      </rPr>
      <t>t</t>
    </r>
    <r>
      <rPr>
        <b/>
        <sz val="10"/>
        <rFont val="Arial"/>
        <family val="2"/>
      </rPr>
      <t xml:space="preserve"> </t>
    </r>
    <r>
      <rPr>
        <b/>
        <vertAlign val="subscript"/>
        <sz val="10"/>
        <rFont val="Arial"/>
        <family val="2"/>
      </rPr>
      <t>0</t>
    </r>
  </si>
  <si>
    <t>Projekt 1</t>
  </si>
  <si>
    <t>Projekt 2</t>
  </si>
  <si>
    <t>Projekt 3</t>
  </si>
  <si>
    <t>Jahr 0</t>
  </si>
  <si>
    <t>Jahr 1</t>
  </si>
  <si>
    <t>Jahr 2</t>
  </si>
  <si>
    <t>Jahr 3</t>
  </si>
  <si>
    <t>Jahr 4</t>
  </si>
  <si>
    <t>Jahr 5</t>
  </si>
  <si>
    <t>Jahr 6</t>
  </si>
  <si>
    <t>Jahr 7</t>
  </si>
  <si>
    <t>Jahr 8</t>
  </si>
  <si>
    <t>Jahr 9</t>
  </si>
  <si>
    <t>Jahr 10</t>
  </si>
  <si>
    <t>Co (Proj. 1)</t>
  </si>
  <si>
    <t>Co (Proj. 2)</t>
  </si>
  <si>
    <t>Co (Proj. 3)</t>
  </si>
  <si>
    <t>Ertragswert</t>
  </si>
  <si>
    <t>Int. Zins 1</t>
  </si>
  <si>
    <t>Int. Zins 2</t>
  </si>
  <si>
    <t>Int. Zins 3</t>
  </si>
  <si>
    <t>Duration 1</t>
  </si>
  <si>
    <t>Duration 2</t>
  </si>
  <si>
    <t>Duration 3</t>
  </si>
  <si>
    <t>Elast.  1</t>
  </si>
  <si>
    <t>Elast.  2</t>
  </si>
  <si>
    <t>Elast.  3</t>
  </si>
  <si>
    <t>Jahr 11</t>
  </si>
  <si>
    <t>Jahr 12</t>
  </si>
  <si>
    <t>Jahr 13</t>
  </si>
  <si>
    <t>Jahr 14</t>
  </si>
  <si>
    <t>Jahr 15</t>
  </si>
  <si>
    <t>Jahr 16</t>
  </si>
  <si>
    <t>Jahr 17</t>
  </si>
  <si>
    <t>Jahr 18</t>
  </si>
  <si>
    <t>Jahr 19</t>
  </si>
  <si>
    <t>Jahr 20</t>
  </si>
  <si>
    <t>Restwert-</t>
  </si>
  <si>
    <t>Endwert-</t>
  </si>
  <si>
    <t>verteilung</t>
  </si>
  <si>
    <t>faktor</t>
  </si>
  <si>
    <t xml:space="preserve"> gewinnung</t>
  </si>
  <si>
    <t>nicht sinnvoll</t>
  </si>
  <si>
    <t>Nicht belegen!</t>
  </si>
  <si>
    <t>Zinssatz:</t>
  </si>
  <si>
    <t>Kapitalwieder-</t>
  </si>
  <si>
    <t>Jahresfaktor</t>
  </si>
  <si>
    <t>Duration - Faktoren</t>
  </si>
  <si>
    <t>LZ-gew.  BW</t>
  </si>
  <si>
    <t>Aufzinsung</t>
  </si>
  <si>
    <t>Abzinsung</t>
  </si>
  <si>
    <t>Diskontsumme</t>
  </si>
  <si>
    <t>Multiplikatoren</t>
  </si>
  <si>
    <t xml:space="preserve">Summe  </t>
  </si>
  <si>
    <t>Lz-gew. BW</t>
  </si>
  <si>
    <t>5 Jahre</t>
  </si>
  <si>
    <t>10 Jahre</t>
  </si>
  <si>
    <t>Break-Even</t>
  </si>
  <si>
    <t xml:space="preserve">Forward-Zins = Break-Even-Zins - Rechner - Beispiel 5 gegen 10 Jahre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</si>
</sst>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2" x14ac:knownFonts="1">
    <font>
      <sz val="10"/>
      <name val="MS Sans Serif"/>
    </font>
    <font>
      <b/>
      <sz val="10"/>
      <name val="Arial"/>
      <family val="2"/>
    </font>
    <font>
      <sz val="8"/>
      <name val="Arial"/>
      <family val="2"/>
    </font>
    <font>
      <b/>
      <sz val="8"/>
      <name val="Arial"/>
      <family val="2"/>
    </font>
    <font>
      <sz val="10"/>
      <name val="Arial"/>
      <family val="2"/>
    </font>
    <font>
      <sz val="10"/>
      <name val="MS Sans Serif"/>
    </font>
    <font>
      <b/>
      <sz val="14"/>
      <name val="Arial"/>
      <family val="2"/>
    </font>
    <font>
      <b/>
      <vertAlign val="subscript"/>
      <sz val="10"/>
      <name val="Arial"/>
      <family val="2"/>
    </font>
    <font>
      <b/>
      <sz val="10"/>
      <color indexed="81"/>
      <name val="Arial"/>
      <family val="2"/>
    </font>
    <font>
      <b/>
      <u/>
      <sz val="10"/>
      <color indexed="81"/>
      <name val="Arial"/>
      <family val="2"/>
    </font>
    <font>
      <sz val="16"/>
      <name val="Arial"/>
      <family val="2"/>
    </font>
    <font>
      <b/>
      <sz val="16"/>
      <name val="Arial"/>
      <family val="2"/>
    </font>
  </fonts>
  <fills count="6">
    <fill>
      <patternFill patternType="none"/>
    </fill>
    <fill>
      <patternFill patternType="gray125"/>
    </fill>
    <fill>
      <patternFill patternType="solid">
        <fgColor indexed="65"/>
        <bgColor indexed="64"/>
      </patternFill>
    </fill>
    <fill>
      <patternFill patternType="solid">
        <fgColor indexed="22"/>
        <bgColor indexed="64"/>
      </patternFill>
    </fill>
    <fill>
      <patternFill patternType="solid">
        <fgColor rgb="FF66FF66"/>
        <bgColor indexed="64"/>
      </patternFill>
    </fill>
    <fill>
      <patternFill patternType="solid">
        <fgColor rgb="FFFFFFCC"/>
        <bgColor indexed="64"/>
      </patternFill>
    </fill>
  </fills>
  <borders count="28">
    <border>
      <left/>
      <right/>
      <top/>
      <bottom/>
      <diagonal/>
    </border>
    <border>
      <left style="medium">
        <color indexed="64"/>
      </left>
      <right/>
      <top/>
      <bottom/>
      <diagonal/>
    </border>
    <border>
      <left/>
      <right style="medium">
        <color indexed="64"/>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thick">
        <color indexed="64"/>
      </left>
      <right/>
      <top style="thick">
        <color indexed="64"/>
      </top>
      <bottom/>
      <diagonal/>
    </border>
    <border>
      <left style="medium">
        <color indexed="64"/>
      </left>
      <right/>
      <top style="thick">
        <color indexed="64"/>
      </top>
      <bottom/>
      <diagonal/>
    </border>
    <border>
      <left/>
      <right style="medium">
        <color indexed="64"/>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style="medium">
        <color indexed="64"/>
      </left>
      <right style="medium">
        <color indexed="64"/>
      </right>
      <top/>
      <bottom/>
      <diagonal/>
    </border>
    <border>
      <left style="medium">
        <color indexed="64"/>
      </left>
      <right style="thick">
        <color indexed="64"/>
      </right>
      <top/>
      <bottom/>
      <diagonal/>
    </border>
    <border>
      <left style="thick">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right style="thick">
        <color indexed="64"/>
      </right>
      <top style="thin">
        <color indexed="64"/>
      </top>
      <bottom style="thick">
        <color indexed="64"/>
      </bottom>
      <diagonal/>
    </border>
    <border>
      <left/>
      <right/>
      <top style="thick">
        <color indexed="64"/>
      </top>
      <bottom/>
      <diagonal/>
    </border>
    <border>
      <left style="thin">
        <color indexed="64"/>
      </left>
      <right/>
      <top style="thin">
        <color indexed="64"/>
      </top>
      <bottom style="thin">
        <color indexed="64"/>
      </bottom>
      <diagonal/>
    </border>
  </borders>
  <cellStyleXfs count="1">
    <xf numFmtId="0" fontId="0" fillId="0" borderId="0"/>
  </cellStyleXfs>
  <cellXfs count="54">
    <xf numFmtId="0" fontId="0" fillId="0" borderId="0" xfId="0"/>
    <xf numFmtId="0" fontId="1" fillId="0" borderId="0" xfId="0" applyFont="1"/>
    <xf numFmtId="0" fontId="4" fillId="0" borderId="0" xfId="0" applyFont="1"/>
    <xf numFmtId="0" fontId="5" fillId="0" borderId="0" xfId="0" applyFont="1"/>
    <xf numFmtId="2" fontId="4" fillId="0" borderId="0" xfId="0" applyNumberFormat="1" applyFont="1"/>
    <xf numFmtId="4" fontId="1" fillId="0" borderId="0" xfId="0" applyNumberFormat="1" applyFont="1"/>
    <xf numFmtId="0" fontId="4" fillId="0" borderId="0" xfId="0" applyFont="1" applyAlignment="1">
      <alignment vertical="center"/>
    </xf>
    <xf numFmtId="0" fontId="5" fillId="0" borderId="0" xfId="0" applyFont="1" applyAlignment="1">
      <alignment vertical="center"/>
    </xf>
    <xf numFmtId="0" fontId="4" fillId="0" borderId="0" xfId="0" applyFont="1" applyBorder="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2" fontId="1" fillId="2" borderId="3" xfId="0" applyNumberFormat="1" applyFont="1" applyFill="1" applyBorder="1" applyAlignment="1">
      <alignment vertical="center"/>
    </xf>
    <xf numFmtId="2" fontId="1" fillId="2" borderId="4" xfId="0" applyNumberFormat="1" applyFont="1" applyFill="1" applyBorder="1" applyAlignment="1">
      <alignment vertical="center"/>
    </xf>
    <xf numFmtId="0" fontId="3" fillId="0" borderId="0" xfId="0" applyFont="1" applyAlignment="1">
      <alignment vertical="center"/>
    </xf>
    <xf numFmtId="10" fontId="3" fillId="2" borderId="5" xfId="0" applyNumberFormat="1" applyFont="1" applyFill="1" applyBorder="1" applyAlignment="1">
      <alignment vertical="center"/>
    </xf>
    <xf numFmtId="0" fontId="2" fillId="0" borderId="0" xfId="0" applyFont="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4"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12" xfId="0" applyFont="1" applyBorder="1" applyAlignment="1">
      <alignment vertical="center"/>
    </xf>
    <xf numFmtId="2" fontId="4" fillId="0" borderId="0" xfId="0" applyNumberFormat="1" applyFont="1" applyBorder="1" applyAlignment="1">
      <alignment vertical="center"/>
    </xf>
    <xf numFmtId="0" fontId="4" fillId="0" borderId="14" xfId="0" applyFont="1" applyBorder="1" applyAlignment="1">
      <alignment vertical="center"/>
    </xf>
    <xf numFmtId="2" fontId="4" fillId="0" borderId="15" xfId="0" applyNumberFormat="1" applyFont="1" applyBorder="1" applyAlignment="1">
      <alignment vertical="center"/>
    </xf>
    <xf numFmtId="0" fontId="4" fillId="0" borderId="15" xfId="0" applyFont="1" applyBorder="1" applyAlignment="1">
      <alignment vertical="center"/>
    </xf>
    <xf numFmtId="0" fontId="1" fillId="0" borderId="16" xfId="0" applyFont="1" applyBorder="1" applyAlignment="1">
      <alignment vertical="center"/>
    </xf>
    <xf numFmtId="2" fontId="1" fillId="2" borderId="16" xfId="0" applyNumberFormat="1" applyFont="1" applyFill="1" applyBorder="1" applyAlignment="1">
      <alignment vertical="center"/>
    </xf>
    <xf numFmtId="2" fontId="1" fillId="2" borderId="17" xfId="0" applyNumberFormat="1" applyFont="1" applyFill="1" applyBorder="1" applyAlignment="1">
      <alignment vertical="center"/>
    </xf>
    <xf numFmtId="2" fontId="4" fillId="0" borderId="16" xfId="0" applyNumberFormat="1" applyFont="1" applyBorder="1" applyAlignment="1">
      <alignment vertical="center"/>
    </xf>
    <xf numFmtId="2" fontId="4" fillId="0" borderId="17" xfId="0" applyNumberFormat="1" applyFont="1" applyBorder="1" applyAlignment="1">
      <alignment vertical="center"/>
    </xf>
    <xf numFmtId="0" fontId="4" fillId="0" borderId="18" xfId="0" applyFont="1" applyBorder="1" applyAlignment="1">
      <alignment vertical="center"/>
    </xf>
    <xf numFmtId="2" fontId="4" fillId="0" borderId="19" xfId="0" applyNumberFormat="1" applyFont="1" applyBorder="1" applyAlignment="1">
      <alignment vertical="center"/>
    </xf>
    <xf numFmtId="2" fontId="4" fillId="0" borderId="20" xfId="0" applyNumberFormat="1" applyFont="1" applyBorder="1" applyAlignment="1">
      <alignment vertical="center"/>
    </xf>
    <xf numFmtId="2" fontId="4" fillId="0" borderId="21" xfId="0" applyNumberFormat="1" applyFont="1" applyBorder="1" applyAlignment="1">
      <alignment vertical="center"/>
    </xf>
    <xf numFmtId="2" fontId="4" fillId="0" borderId="22" xfId="0" applyNumberFormat="1" applyFont="1" applyBorder="1" applyAlignment="1">
      <alignment vertical="center"/>
    </xf>
    <xf numFmtId="0" fontId="1" fillId="0" borderId="23" xfId="0" applyFont="1" applyBorder="1" applyAlignment="1">
      <alignment vertical="center"/>
    </xf>
    <xf numFmtId="10" fontId="4" fillId="0" borderId="23" xfId="0" applyNumberFormat="1" applyFont="1" applyBorder="1" applyAlignment="1">
      <alignment vertical="center"/>
    </xf>
    <xf numFmtId="10" fontId="4" fillId="0" borderId="21" xfId="0" applyNumberFormat="1" applyFont="1" applyBorder="1" applyAlignment="1">
      <alignment vertical="center"/>
    </xf>
    <xf numFmtId="0" fontId="1" fillId="0" borderId="24" xfId="0" applyFont="1" applyBorder="1" applyAlignment="1">
      <alignment vertical="center"/>
    </xf>
    <xf numFmtId="164" fontId="4" fillId="0" borderId="24" xfId="0" applyNumberFormat="1" applyFont="1" applyBorder="1" applyAlignment="1">
      <alignment vertical="center"/>
    </xf>
    <xf numFmtId="164" fontId="4" fillId="0" borderId="25" xfId="0" applyNumberFormat="1" applyFont="1" applyBorder="1" applyAlignment="1">
      <alignment vertical="center"/>
    </xf>
    <xf numFmtId="10" fontId="1" fillId="0" borderId="0" xfId="0" applyNumberFormat="1" applyFont="1" applyFill="1" applyBorder="1" applyAlignment="1">
      <alignment vertical="center"/>
    </xf>
    <xf numFmtId="0" fontId="4" fillId="0" borderId="26" xfId="0" applyFont="1" applyFill="1" applyBorder="1" applyAlignment="1">
      <alignment vertical="center"/>
    </xf>
    <xf numFmtId="0" fontId="1" fillId="0" borderId="0" xfId="0" applyFont="1" applyFill="1" applyBorder="1" applyAlignment="1">
      <alignment vertical="center"/>
    </xf>
    <xf numFmtId="4" fontId="4" fillId="3" borderId="27" xfId="0" applyNumberFormat="1" applyFont="1" applyFill="1" applyBorder="1" applyAlignment="1">
      <alignment vertical="center"/>
    </xf>
    <xf numFmtId="10" fontId="6" fillId="4" borderId="21" xfId="0" applyNumberFormat="1" applyFont="1" applyFill="1" applyBorder="1" applyAlignment="1">
      <alignment vertical="center"/>
    </xf>
    <xf numFmtId="0" fontId="10" fillId="0" borderId="0" xfId="0" applyFont="1"/>
    <xf numFmtId="0" fontId="11" fillId="0" borderId="0" xfId="0" applyFont="1"/>
    <xf numFmtId="4" fontId="4" fillId="5" borderId="27" xfId="0" applyNumberFormat="1" applyFont="1" applyFill="1" applyBorder="1" applyAlignment="1" applyProtection="1">
      <alignment vertical="center"/>
      <protection locked="0"/>
    </xf>
    <xf numFmtId="10" fontId="1" fillId="5" borderId="5" xfId="0" applyNumberFormat="1" applyFont="1" applyFill="1" applyBorder="1" applyAlignment="1" applyProtection="1">
      <alignment horizontal="center" vertical="center"/>
      <protection locked="0"/>
    </xf>
  </cellXfs>
  <cellStyles count="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chliesslich-ist-es-ihr-geld.de/finanzblog/" TargetMode="External"/><Relationship Id="rId5" Type="http://schemas.openxmlformats.org/officeDocument/2006/relationships/image" Target="../media/image3.jpg"/><Relationship Id="rId4" Type="http://schemas.openxmlformats.org/officeDocument/2006/relationships/hyperlink" Target="https://www.amazon.de/Hartmut-Walz/e/B00IY4EF4Q/ref=sr_tc_2_0?qid=1534399973&amp;sr=8-2-ent"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chliesslich-ist-es-ihr-geld.de/finanzblog/" TargetMode="External"/><Relationship Id="rId5" Type="http://schemas.openxmlformats.org/officeDocument/2006/relationships/image" Target="../media/image3.jpg"/><Relationship Id="rId4" Type="http://schemas.openxmlformats.org/officeDocument/2006/relationships/hyperlink" Target="https://www.amazon.de/Hartmut-Walz/e/B00IY4EF4Q/ref=sr_tc_2_0?qid=1534399973&amp;sr=8-2-ent"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hyperlink" Target="http://schliesslich-ist-es-ihr-geld.de/finanzblog/" TargetMode="External"/><Relationship Id="rId5" Type="http://schemas.openxmlformats.org/officeDocument/2006/relationships/image" Target="../media/image3.jpg"/><Relationship Id="rId4" Type="http://schemas.openxmlformats.org/officeDocument/2006/relationships/hyperlink" Target="https://www.amazon.de/Hartmut-Walz/e/B00IY4EF4Q/ref=sr_tc_2_0?qid=1534399973&amp;sr=8-2-ent" TargetMode="External"/></Relationships>
</file>

<file path=xl/drawings/drawing1.xml><?xml version="1.0" encoding="utf-8"?>
<xdr:wsDr xmlns:xdr="http://schemas.openxmlformats.org/drawingml/2006/spreadsheetDrawing" xmlns:a="http://schemas.openxmlformats.org/drawingml/2006/main">
  <xdr:twoCellAnchor>
    <xdr:from>
      <xdr:col>10</xdr:col>
      <xdr:colOff>588434</xdr:colOff>
      <xdr:row>4</xdr:row>
      <xdr:rowOff>152399</xdr:rowOff>
    </xdr:from>
    <xdr:to>
      <xdr:col>18</xdr:col>
      <xdr:colOff>582098</xdr:colOff>
      <xdr:row>20</xdr:row>
      <xdr:rowOff>66674</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8639176" y="838199"/>
          <a:ext cx="6076950" cy="3876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t>Anwendungshilfe: </a:t>
          </a:r>
        </a:p>
        <a:p>
          <a:r>
            <a:rPr lang="de-DE" sz="1200" b="1"/>
            <a:t>1</a:t>
          </a:r>
          <a:r>
            <a:rPr lang="de-DE" sz="1400" b="1">
              <a:latin typeface="Arial" panose="020B0604020202020204" pitchFamily="34" charset="0"/>
              <a:cs typeface="Arial" panose="020B0604020202020204" pitchFamily="34" charset="0"/>
            </a:rPr>
            <a:t>) </a:t>
          </a:r>
          <a:r>
            <a:rPr lang="de-DE" sz="1200">
              <a:latin typeface="Arial" panose="020B0604020202020204" pitchFamily="34" charset="0"/>
              <a:cs typeface="Arial" panose="020B0604020202020204" pitchFamily="34" charset="0"/>
            </a:rPr>
            <a:t>Bitte geben</a:t>
          </a:r>
          <a:r>
            <a:rPr lang="de-DE" sz="1200" baseline="0">
              <a:latin typeface="Arial" panose="020B0604020202020204" pitchFamily="34" charset="0"/>
              <a:cs typeface="Arial" panose="020B0604020202020204" pitchFamily="34" charset="0"/>
            </a:rPr>
            <a:t> Sie den Betrag für das gewünschte Darlehen jeweils in die Zeilen B8 und C8 ein. (Im Beispiel voreingestellt sind jeweils 100.000 Euro).</a:t>
          </a:r>
          <a:br>
            <a:rPr lang="de-DE" sz="1200" baseline="0">
              <a:latin typeface="Arial" panose="020B0604020202020204" pitchFamily="34" charset="0"/>
              <a:cs typeface="Arial" panose="020B0604020202020204" pitchFamily="34" charset="0"/>
            </a:rPr>
          </a:br>
          <a:endParaRPr lang="de-DE" sz="1200" baseline="0">
            <a:latin typeface="Arial" panose="020B0604020202020204" pitchFamily="34" charset="0"/>
            <a:cs typeface="Arial" panose="020B0604020202020204" pitchFamily="34" charset="0"/>
          </a:endParaRPr>
        </a:p>
        <a:p>
          <a:r>
            <a:rPr lang="de-DE" sz="1200" b="1">
              <a:solidFill>
                <a:schemeClr val="dk1"/>
              </a:solidFill>
              <a:latin typeface="+mn-lt"/>
              <a:ea typeface="+mn-ea"/>
              <a:cs typeface="+mn-cs"/>
            </a:rPr>
            <a:t>2)</a:t>
          </a:r>
          <a:r>
            <a:rPr lang="de-DE" sz="1200" baseline="0">
              <a:latin typeface="Arial" panose="020B0604020202020204" pitchFamily="34" charset="0"/>
              <a:cs typeface="Arial" panose="020B0604020202020204" pitchFamily="34" charset="0"/>
            </a:rPr>
            <a:t> Bitte entnehmen Sie aus den Ihnen vorliegenden Darlehensangeboten jeweils den Effektivzinssatz für das fünfjährige und das zehnjährige Darlehen und errechnen Sie hieraus die jährliche Zinslast. (Im Beispiel voreingestellt sind 1,0 bzw. 1,2 % Effektivzins, so dass sich jährlich 1.000 bzw. 1.200 Euro ergeben. Dieser Betrag ist als Auszahlung - also mit Minuszeichen für die Jahre der Laufzeit - also fünf bzw. zehn Jahre - einzutragen. </a:t>
          </a:r>
          <a:br>
            <a:rPr lang="de-DE" sz="1200" baseline="0">
              <a:latin typeface="Arial" panose="020B0604020202020204" pitchFamily="34" charset="0"/>
              <a:cs typeface="Arial" panose="020B0604020202020204" pitchFamily="34" charset="0"/>
            </a:rPr>
          </a:br>
          <a:endParaRPr lang="de-DE" sz="1200" baseline="0">
            <a:latin typeface="Arial" panose="020B0604020202020204" pitchFamily="34" charset="0"/>
            <a:cs typeface="Arial" panose="020B0604020202020204" pitchFamily="34" charset="0"/>
          </a:endParaRPr>
        </a:p>
        <a:p>
          <a:r>
            <a:rPr lang="de-DE" sz="1200" b="1">
              <a:solidFill>
                <a:schemeClr val="dk1"/>
              </a:solidFill>
              <a:latin typeface="+mn-lt"/>
              <a:ea typeface="+mn-ea"/>
              <a:cs typeface="+mn-cs"/>
            </a:rPr>
            <a:t>3)</a:t>
          </a:r>
          <a:r>
            <a:rPr lang="de-DE" sz="1200" baseline="0">
              <a:latin typeface="Arial" panose="020B0604020202020204" pitchFamily="34" charset="0"/>
              <a:cs typeface="Arial" panose="020B0604020202020204" pitchFamily="34" charset="0"/>
            </a:rPr>
            <a:t> Bitte passen Sie - falls nötig - im Feld B6 den Kalkulationszins an. Er sollte sich am Effektivzins der längeren Laufzeit orientieren. (Im Beispiel voreingestellt sind 1,2 %).</a:t>
          </a:r>
        </a:p>
        <a:p>
          <a:endParaRPr lang="de-DE" sz="1200" baseline="0">
            <a:latin typeface="Arial" panose="020B0604020202020204" pitchFamily="34" charset="0"/>
            <a:cs typeface="Arial" panose="020B0604020202020204" pitchFamily="34" charset="0"/>
          </a:endParaRPr>
        </a:p>
        <a:p>
          <a:r>
            <a:rPr lang="de-DE" sz="1200" b="1">
              <a:solidFill>
                <a:schemeClr val="dk1"/>
              </a:solidFill>
              <a:latin typeface="+mn-lt"/>
              <a:ea typeface="+mn-ea"/>
              <a:cs typeface="+mn-cs"/>
            </a:rPr>
            <a:t>4)</a:t>
          </a:r>
          <a:r>
            <a:rPr lang="de-DE" sz="1200" baseline="0">
              <a:latin typeface="Arial" panose="020B0604020202020204" pitchFamily="34" charset="0"/>
              <a:cs typeface="Arial" panose="020B0604020202020204" pitchFamily="34" charset="0"/>
            </a:rPr>
            <a:t> Der gesuchte Break-Even-Zinssatz findet sich unten rechts in der grün markierten Zelle J31. Er beträgt in der Voreinstellung 1,41 %. </a:t>
          </a:r>
        </a:p>
        <a:p>
          <a:endParaRPr lang="de-DE" sz="1200" baseline="0">
            <a:latin typeface="Arial" panose="020B0604020202020204" pitchFamily="34" charset="0"/>
            <a:cs typeface="Arial" panose="020B0604020202020204" pitchFamily="34" charset="0"/>
          </a:endParaRPr>
        </a:p>
        <a:p>
          <a:endParaRPr lang="de-DE" sz="1200" baseline="0">
            <a:latin typeface="Arial" panose="020B0604020202020204" pitchFamily="34" charset="0"/>
            <a:cs typeface="Arial" panose="020B0604020202020204" pitchFamily="34" charset="0"/>
          </a:endParaRPr>
        </a:p>
        <a:p>
          <a:endParaRPr lang="de-DE" sz="1200" baseline="0">
            <a:latin typeface="Arial" panose="020B0604020202020204" pitchFamily="34" charset="0"/>
            <a:cs typeface="Arial" panose="020B0604020202020204" pitchFamily="34" charset="0"/>
          </a:endParaRPr>
        </a:p>
        <a:p>
          <a:endParaRPr lang="de-DE" sz="1200" b="1">
            <a:solidFill>
              <a:schemeClr val="dk1"/>
            </a:solidFill>
            <a:latin typeface="+mn-lt"/>
            <a:ea typeface="+mn-ea"/>
            <a:cs typeface="+mn-cs"/>
          </a:endParaRPr>
        </a:p>
      </xdr:txBody>
    </xdr:sp>
    <xdr:clientData/>
  </xdr:twoCellAnchor>
  <xdr:twoCellAnchor editAs="oneCell">
    <xdr:from>
      <xdr:col>1</xdr:col>
      <xdr:colOff>619125</xdr:colOff>
      <xdr:row>28</xdr:row>
      <xdr:rowOff>85725</xdr:rowOff>
    </xdr:from>
    <xdr:to>
      <xdr:col>3</xdr:col>
      <xdr:colOff>727419</xdr:colOff>
      <xdr:row>32</xdr:row>
      <xdr:rowOff>35470</xdr:rowOff>
    </xdr:to>
    <xdr:pic>
      <xdr:nvPicPr>
        <xdr:cNvPr id="6" name="Grafik 5">
          <a:hlinkClick xmlns:r="http://schemas.openxmlformats.org/officeDocument/2006/relationships" r:id="rId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28775" y="6781800"/>
          <a:ext cx="1794219" cy="940345"/>
        </a:xfrm>
        <a:prstGeom prst="rect">
          <a:avLst/>
        </a:prstGeom>
      </xdr:spPr>
    </xdr:pic>
    <xdr:clientData/>
  </xdr:twoCellAnchor>
  <xdr:twoCellAnchor editAs="oneCell">
    <xdr:from>
      <xdr:col>0</xdr:col>
      <xdr:colOff>38100</xdr:colOff>
      <xdr:row>33</xdr:row>
      <xdr:rowOff>66675</xdr:rowOff>
    </xdr:from>
    <xdr:to>
      <xdr:col>10</xdr:col>
      <xdr:colOff>9834</xdr:colOff>
      <xdr:row>38</xdr:row>
      <xdr:rowOff>60200</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8100" y="8001000"/>
          <a:ext cx="8287059" cy="812675"/>
        </a:xfrm>
        <a:prstGeom prst="rect">
          <a:avLst/>
        </a:prstGeom>
      </xdr:spPr>
    </xdr:pic>
    <xdr:clientData/>
  </xdr:twoCellAnchor>
  <xdr:twoCellAnchor editAs="oneCell">
    <xdr:from>
      <xdr:col>2</xdr:col>
      <xdr:colOff>257175</xdr:colOff>
      <xdr:row>38</xdr:row>
      <xdr:rowOff>85725</xdr:rowOff>
    </xdr:from>
    <xdr:to>
      <xdr:col>7</xdr:col>
      <xdr:colOff>578590</xdr:colOff>
      <xdr:row>53</xdr:row>
      <xdr:rowOff>102152</xdr:rowOff>
    </xdr:to>
    <xdr:pic>
      <xdr:nvPicPr>
        <xdr:cNvPr id="8" name="Grafik 7">
          <a:hlinkClick xmlns:r="http://schemas.openxmlformats.org/officeDocument/2006/relationships" r:id="rId4"/>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t="6822"/>
        <a:stretch/>
      </xdr:blipFill>
      <xdr:spPr>
        <a:xfrm>
          <a:off x="2076450" y="8839200"/>
          <a:ext cx="4340965" cy="24453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257175</xdr:colOff>
      <xdr:row>24</xdr:row>
      <xdr:rowOff>76200</xdr:rowOff>
    </xdr:from>
    <xdr:to>
      <xdr:col>3</xdr:col>
      <xdr:colOff>622644</xdr:colOff>
      <xdr:row>28</xdr:row>
      <xdr:rowOff>25945</xdr:rowOff>
    </xdr:to>
    <xdr:pic>
      <xdr:nvPicPr>
        <xdr:cNvPr id="2" name="Grafik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66825" y="6019800"/>
          <a:ext cx="1794219" cy="940345"/>
        </a:xfrm>
        <a:prstGeom prst="rect">
          <a:avLst/>
        </a:prstGeom>
      </xdr:spPr>
    </xdr:pic>
    <xdr:clientData/>
  </xdr:twoCellAnchor>
  <xdr:twoCellAnchor editAs="oneCell">
    <xdr:from>
      <xdr:col>0</xdr:col>
      <xdr:colOff>38100</xdr:colOff>
      <xdr:row>29</xdr:row>
      <xdr:rowOff>57151</xdr:rowOff>
    </xdr:from>
    <xdr:to>
      <xdr:col>10</xdr:col>
      <xdr:colOff>95250</xdr:colOff>
      <xdr:row>34</xdr:row>
      <xdr:rowOff>19821</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8100" y="7239001"/>
          <a:ext cx="7972425" cy="781820"/>
        </a:xfrm>
        <a:prstGeom prst="rect">
          <a:avLst/>
        </a:prstGeom>
      </xdr:spPr>
    </xdr:pic>
    <xdr:clientData/>
  </xdr:twoCellAnchor>
  <xdr:twoCellAnchor editAs="oneCell">
    <xdr:from>
      <xdr:col>1</xdr:col>
      <xdr:colOff>647700</xdr:colOff>
      <xdr:row>34</xdr:row>
      <xdr:rowOff>19050</xdr:rowOff>
    </xdr:from>
    <xdr:to>
      <xdr:col>7</xdr:col>
      <xdr:colOff>559540</xdr:colOff>
      <xdr:row>49</xdr:row>
      <xdr:rowOff>35477</xdr:rowOff>
    </xdr:to>
    <xdr:pic>
      <xdr:nvPicPr>
        <xdr:cNvPr id="4" name="Grafik 3">
          <a:hlinkClick xmlns:r="http://schemas.openxmlformats.org/officeDocument/2006/relationships" r:id="rId4"/>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t="6822"/>
        <a:stretch/>
      </xdr:blipFill>
      <xdr:spPr>
        <a:xfrm>
          <a:off x="1657350" y="8020050"/>
          <a:ext cx="4340965" cy="24453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452436</xdr:colOff>
      <xdr:row>23</xdr:row>
      <xdr:rowOff>23813</xdr:rowOff>
    </xdr:from>
    <xdr:to>
      <xdr:col>8</xdr:col>
      <xdr:colOff>936968</xdr:colOff>
      <xdr:row>25</xdr:row>
      <xdr:rowOff>176672</xdr:rowOff>
    </xdr:to>
    <xdr:pic>
      <xdr:nvPicPr>
        <xdr:cNvPr id="2" name="Grafik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78499" y="5683251"/>
          <a:ext cx="1230657" cy="644984"/>
        </a:xfrm>
        <a:prstGeom prst="rect">
          <a:avLst/>
        </a:prstGeom>
      </xdr:spPr>
    </xdr:pic>
    <xdr:clientData/>
  </xdr:twoCellAnchor>
  <xdr:twoCellAnchor editAs="oneCell">
    <xdr:from>
      <xdr:col>0</xdr:col>
      <xdr:colOff>63500</xdr:colOff>
      <xdr:row>23</xdr:row>
      <xdr:rowOff>63499</xdr:rowOff>
    </xdr:from>
    <xdr:to>
      <xdr:col>7</xdr:col>
      <xdr:colOff>341312</xdr:colOff>
      <xdr:row>25</xdr:row>
      <xdr:rowOff>120921</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3500" y="5722937"/>
          <a:ext cx="5603875" cy="549547"/>
        </a:xfrm>
        <a:prstGeom prst="rect">
          <a:avLst/>
        </a:prstGeom>
      </xdr:spPr>
    </xdr:pic>
    <xdr:clientData/>
  </xdr:twoCellAnchor>
  <xdr:twoCellAnchor editAs="oneCell">
    <xdr:from>
      <xdr:col>1</xdr:col>
      <xdr:colOff>238125</xdr:colOff>
      <xdr:row>25</xdr:row>
      <xdr:rowOff>174625</xdr:rowOff>
    </xdr:from>
    <xdr:to>
      <xdr:col>6</xdr:col>
      <xdr:colOff>602402</xdr:colOff>
      <xdr:row>39</xdr:row>
      <xdr:rowOff>135490</xdr:rowOff>
    </xdr:to>
    <xdr:pic>
      <xdr:nvPicPr>
        <xdr:cNvPr id="4" name="Grafik 3">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t="6822"/>
        <a:stretch/>
      </xdr:blipFill>
      <xdr:spPr>
        <a:xfrm>
          <a:off x="777875" y="6326188"/>
          <a:ext cx="4340965" cy="2445302"/>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Q50"/>
  <sheetViews>
    <sheetView showGridLines="0" tabSelected="1" zoomScaleNormal="100" workbookViewId="0">
      <selection activeCell="B8" sqref="B8"/>
    </sheetView>
  </sheetViews>
  <sheetFormatPr baseColWidth="10" defaultColWidth="11.41015625" defaultRowHeight="12.7" x14ac:dyDescent="0.4"/>
  <cols>
    <col min="1" max="1" width="15.1171875" style="2" customWidth="1"/>
    <col min="2" max="2" width="12.1171875" style="2" customWidth="1"/>
    <col min="3" max="3" width="13.1171875" style="2" customWidth="1"/>
    <col min="4" max="4" width="12.1171875" style="2" customWidth="1"/>
    <col min="5" max="5" width="11" style="2" customWidth="1"/>
    <col min="6" max="6" width="13" style="2" customWidth="1"/>
    <col min="7" max="7" width="11" style="2" customWidth="1"/>
    <col min="8" max="8" width="13" style="2" customWidth="1"/>
    <col min="9" max="9" width="11" style="2" customWidth="1"/>
    <col min="10" max="10" width="13.1171875" style="2" customWidth="1"/>
    <col min="11" max="16384" width="11.41015625" style="2"/>
  </cols>
  <sheetData>
    <row r="2" spans="1:43" s="50" customFormat="1" ht="20" x14ac:dyDescent="0.6">
      <c r="B2" s="51" t="s">
        <v>64</v>
      </c>
      <c r="C2" s="51"/>
      <c r="D2" s="51"/>
      <c r="E2" s="51"/>
      <c r="F2" s="51"/>
    </row>
    <row r="4" spans="1:43" ht="13" thickBot="1" x14ac:dyDescent="0.45"/>
    <row r="5" spans="1:43" s="6" customFormat="1" ht="20.100000000000001" customHeight="1" thickTop="1" x14ac:dyDescent="0.4">
      <c r="A5" s="18" t="s">
        <v>0</v>
      </c>
      <c r="B5" s="46" t="s">
        <v>0</v>
      </c>
      <c r="C5" s="46"/>
      <c r="D5" s="46" t="s">
        <v>0</v>
      </c>
      <c r="E5" s="19" t="s">
        <v>1</v>
      </c>
      <c r="F5" s="20" t="s">
        <v>2</v>
      </c>
      <c r="G5" s="19" t="s">
        <v>1</v>
      </c>
      <c r="H5" s="20" t="s">
        <v>2</v>
      </c>
      <c r="I5" s="19" t="s">
        <v>1</v>
      </c>
      <c r="J5" s="21" t="s">
        <v>2</v>
      </c>
      <c r="K5" s="8"/>
      <c r="L5" s="8"/>
      <c r="M5" s="8"/>
      <c r="N5" s="8"/>
      <c r="O5" s="8"/>
      <c r="P5" s="8"/>
      <c r="Q5" s="8"/>
      <c r="R5" s="8"/>
      <c r="S5" s="8"/>
      <c r="T5" s="8"/>
      <c r="Y5" s="7"/>
      <c r="Z5" s="7"/>
      <c r="AA5" s="7"/>
      <c r="AB5" s="7"/>
      <c r="AC5" s="7"/>
      <c r="AD5" s="7"/>
      <c r="AE5" s="7"/>
      <c r="AF5" s="7"/>
      <c r="AG5" s="7"/>
      <c r="AH5" s="7"/>
      <c r="AI5" s="7"/>
      <c r="AJ5" s="7"/>
      <c r="AK5" s="7"/>
      <c r="AL5" s="7"/>
      <c r="AM5" s="7"/>
      <c r="AN5" s="7"/>
      <c r="AO5" s="7"/>
      <c r="AP5" s="7"/>
      <c r="AQ5" s="7"/>
    </row>
    <row r="6" spans="1:43" s="6" customFormat="1" ht="20.100000000000001" customHeight="1" x14ac:dyDescent="0.4">
      <c r="A6" s="22" t="s">
        <v>3</v>
      </c>
      <c r="B6" s="53">
        <v>1.2E-2</v>
      </c>
      <c r="C6" s="45"/>
      <c r="D6" s="45"/>
      <c r="E6" s="9" t="s">
        <v>4</v>
      </c>
      <c r="F6" s="10" t="s">
        <v>5</v>
      </c>
      <c r="G6" s="9" t="s">
        <v>4</v>
      </c>
      <c r="H6" s="10" t="s">
        <v>5</v>
      </c>
      <c r="I6" s="9" t="s">
        <v>4</v>
      </c>
      <c r="J6" s="23" t="s">
        <v>5</v>
      </c>
      <c r="M6" s="6" t="s">
        <v>0</v>
      </c>
      <c r="Y6" s="7"/>
      <c r="Z6" s="7"/>
      <c r="AA6" s="7"/>
      <c r="AB6" s="7"/>
      <c r="AC6" s="7"/>
      <c r="AD6" s="7"/>
      <c r="AE6" s="7"/>
      <c r="AF6" s="7"/>
      <c r="AG6" s="7"/>
      <c r="AH6" s="7"/>
      <c r="AI6" s="7"/>
      <c r="AJ6" s="7"/>
      <c r="AK6" s="7"/>
      <c r="AL6" s="7"/>
      <c r="AM6" s="7"/>
      <c r="AN6" s="7"/>
      <c r="AO6" s="7"/>
      <c r="AP6" s="7"/>
      <c r="AQ6" s="7"/>
    </row>
    <row r="7" spans="1:43" s="6" customFormat="1" ht="20.100000000000001" customHeight="1" x14ac:dyDescent="0.4">
      <c r="A7" s="22"/>
      <c r="B7" s="47" t="s">
        <v>61</v>
      </c>
      <c r="C7" s="47" t="s">
        <v>62</v>
      </c>
      <c r="D7" s="47" t="s">
        <v>63</v>
      </c>
      <c r="E7" s="9" t="s">
        <v>6</v>
      </c>
      <c r="F7" s="10" t="s">
        <v>6</v>
      </c>
      <c r="G7" s="9" t="s">
        <v>7</v>
      </c>
      <c r="H7" s="10" t="s">
        <v>7</v>
      </c>
      <c r="I7" s="9" t="s">
        <v>8</v>
      </c>
      <c r="J7" s="23" t="s">
        <v>8</v>
      </c>
      <c r="M7" s="6" t="s">
        <v>0</v>
      </c>
      <c r="Y7" s="7"/>
      <c r="Z7" s="7"/>
      <c r="AA7" s="7"/>
      <c r="AB7" s="7"/>
      <c r="AC7" s="7"/>
      <c r="AD7" s="7"/>
      <c r="AE7" s="7"/>
      <c r="AF7" s="7"/>
      <c r="AG7" s="7"/>
      <c r="AH7" s="7"/>
      <c r="AI7" s="7"/>
      <c r="AJ7" s="7"/>
      <c r="AK7" s="7"/>
      <c r="AL7" s="7"/>
      <c r="AM7" s="7"/>
      <c r="AN7" s="7"/>
      <c r="AO7" s="7"/>
      <c r="AP7" s="7"/>
      <c r="AQ7" s="7"/>
    </row>
    <row r="8" spans="1:43" s="6" customFormat="1" ht="20.100000000000001" customHeight="1" x14ac:dyDescent="0.4">
      <c r="A8" s="34" t="s">
        <v>9</v>
      </c>
      <c r="B8" s="52">
        <v>100000</v>
      </c>
      <c r="C8" s="52">
        <v>100000</v>
      </c>
      <c r="D8" s="48">
        <f>B8-C8</f>
        <v>0</v>
      </c>
      <c r="E8" s="35">
        <f>B8</f>
        <v>100000</v>
      </c>
      <c r="F8" s="38">
        <f>E8</f>
        <v>100000</v>
      </c>
      <c r="G8" s="35">
        <f>C8</f>
        <v>100000</v>
      </c>
      <c r="H8" s="36">
        <f>G8</f>
        <v>100000</v>
      </c>
      <c r="I8" s="35">
        <f>D8</f>
        <v>0</v>
      </c>
      <c r="J8" s="37">
        <f>I8</f>
        <v>0</v>
      </c>
      <c r="M8" s="6" t="s">
        <v>0</v>
      </c>
      <c r="Y8" s="7"/>
      <c r="Z8" s="7"/>
      <c r="AA8" s="7"/>
      <c r="AB8" s="7"/>
      <c r="AC8" s="7"/>
      <c r="AD8" s="7"/>
      <c r="AE8" s="7"/>
      <c r="AF8" s="7"/>
      <c r="AG8" s="7"/>
      <c r="AH8" s="7"/>
      <c r="AI8" s="7"/>
      <c r="AJ8" s="7"/>
      <c r="AK8" s="7"/>
      <c r="AL8" s="7"/>
      <c r="AM8" s="7"/>
      <c r="AN8" s="7"/>
      <c r="AO8" s="7"/>
      <c r="AP8" s="7"/>
      <c r="AQ8" s="7"/>
    </row>
    <row r="9" spans="1:43" s="6" customFormat="1" ht="20.100000000000001" customHeight="1" x14ac:dyDescent="0.4">
      <c r="A9" s="34" t="s">
        <v>10</v>
      </c>
      <c r="B9" s="52">
        <v>-1000</v>
      </c>
      <c r="C9" s="52">
        <v>-1200</v>
      </c>
      <c r="D9" s="48">
        <f>B9-C9</f>
        <v>200</v>
      </c>
      <c r="E9" s="35">
        <f>B9*Hintergrundberechnungen!C4</f>
        <v>-980.39215686274508</v>
      </c>
      <c r="F9" s="36">
        <f>$E$8 + E9</f>
        <v>99019.607843137259</v>
      </c>
      <c r="G9" s="35">
        <f>C9*Hintergrundberechnungen!C4</f>
        <v>-1176.4705882352941</v>
      </c>
      <c r="H9" s="36">
        <f t="shared" ref="H9:H28" si="0">G9+H8</f>
        <v>98823.529411764699</v>
      </c>
      <c r="I9" s="35">
        <f>D9*Hintergrundberechnungen!C4</f>
        <v>196.07843137254901</v>
      </c>
      <c r="J9" s="37">
        <f t="shared" ref="J9:J28" si="1">I9+J8</f>
        <v>196.07843137254901</v>
      </c>
      <c r="Y9" s="7"/>
      <c r="Z9" s="7"/>
      <c r="AA9" s="7"/>
      <c r="AB9" s="7"/>
      <c r="AC9" s="7"/>
      <c r="AD9" s="7"/>
      <c r="AE9" s="7"/>
      <c r="AF9" s="7"/>
      <c r="AG9" s="7"/>
      <c r="AH9" s="7"/>
      <c r="AI9" s="7"/>
      <c r="AJ9" s="7"/>
      <c r="AK9" s="7"/>
      <c r="AL9" s="7"/>
      <c r="AM9" s="7"/>
      <c r="AN9" s="7"/>
      <c r="AO9" s="7"/>
      <c r="AP9" s="7"/>
      <c r="AQ9" s="7"/>
    </row>
    <row r="10" spans="1:43" s="6" customFormat="1" ht="20.100000000000001" customHeight="1" x14ac:dyDescent="0.4">
      <c r="A10" s="34" t="s">
        <v>11</v>
      </c>
      <c r="B10" s="52">
        <v>-1000</v>
      </c>
      <c r="C10" s="52">
        <v>-1200</v>
      </c>
      <c r="D10" s="48">
        <f t="shared" ref="D10:D18" si="2">B10-C10</f>
        <v>200</v>
      </c>
      <c r="E10" s="35">
        <f>B10*Hintergrundberechnungen!C5</f>
        <v>-961.1687812379854</v>
      </c>
      <c r="F10" s="36">
        <f t="shared" ref="F10:F28" si="3">F9+E10</f>
        <v>98058.439061899277</v>
      </c>
      <c r="G10" s="35">
        <f>C10*Hintergrundberechnungen!C5</f>
        <v>-1153.4025374855826</v>
      </c>
      <c r="H10" s="36">
        <f t="shared" si="0"/>
        <v>97670.126874279114</v>
      </c>
      <c r="I10" s="35">
        <f>D10*Hintergrundberechnungen!C5</f>
        <v>192.23375624759709</v>
      </c>
      <c r="J10" s="37">
        <f t="shared" si="1"/>
        <v>388.31218762014612</v>
      </c>
      <c r="Y10" s="7"/>
      <c r="Z10" s="7"/>
      <c r="AA10" s="7"/>
      <c r="AB10" s="7"/>
      <c r="AC10" s="7"/>
      <c r="AD10" s="7"/>
      <c r="AE10" s="7"/>
      <c r="AF10" s="7"/>
      <c r="AG10" s="7"/>
      <c r="AH10" s="7"/>
      <c r="AI10" s="7"/>
      <c r="AJ10" s="7"/>
      <c r="AK10" s="7"/>
      <c r="AL10" s="7"/>
      <c r="AM10" s="7"/>
      <c r="AN10" s="7"/>
      <c r="AO10" s="7"/>
      <c r="AP10" s="7"/>
      <c r="AQ10" s="7"/>
    </row>
    <row r="11" spans="1:43" s="6" customFormat="1" ht="20.100000000000001" customHeight="1" x14ac:dyDescent="0.4">
      <c r="A11" s="34" t="s">
        <v>12</v>
      </c>
      <c r="B11" s="52">
        <v>-1000</v>
      </c>
      <c r="C11" s="52">
        <v>-1200</v>
      </c>
      <c r="D11" s="48">
        <f t="shared" si="2"/>
        <v>200</v>
      </c>
      <c r="E11" s="35">
        <f>B11*Hintergrundberechnungen!C6</f>
        <v>-942.32233454704465</v>
      </c>
      <c r="F11" s="36">
        <f t="shared" si="3"/>
        <v>97116.11672735223</v>
      </c>
      <c r="G11" s="35">
        <f>C11*Hintergrundberechnungen!C6</f>
        <v>-1130.7868014564535</v>
      </c>
      <c r="H11" s="36">
        <f t="shared" si="0"/>
        <v>96539.340072822655</v>
      </c>
      <c r="I11" s="35">
        <f>D11*Hintergrundberechnungen!C6</f>
        <v>188.46446690940891</v>
      </c>
      <c r="J11" s="37">
        <f t="shared" si="1"/>
        <v>576.776654529555</v>
      </c>
      <c r="Y11" s="7"/>
      <c r="Z11" s="7"/>
      <c r="AA11" s="7"/>
      <c r="AB11" s="7"/>
      <c r="AC11" s="7"/>
      <c r="AD11" s="7"/>
      <c r="AE11" s="7"/>
      <c r="AF11" s="7"/>
      <c r="AG11" s="7"/>
      <c r="AH11" s="7"/>
      <c r="AI11" s="7"/>
      <c r="AJ11" s="7"/>
      <c r="AK11" s="7"/>
      <c r="AL11" s="7"/>
      <c r="AM11" s="7"/>
      <c r="AN11" s="7"/>
      <c r="AO11" s="7"/>
      <c r="AP11" s="7"/>
      <c r="AQ11" s="7"/>
    </row>
    <row r="12" spans="1:43" s="6" customFormat="1" ht="20.100000000000001" customHeight="1" x14ac:dyDescent="0.4">
      <c r="A12" s="34" t="s">
        <v>13</v>
      </c>
      <c r="B12" s="52">
        <v>-1000</v>
      </c>
      <c r="C12" s="52">
        <v>-1200</v>
      </c>
      <c r="D12" s="48">
        <f>B12-C12</f>
        <v>200</v>
      </c>
      <c r="E12" s="35">
        <f>B12*Hintergrundberechnungen!C7</f>
        <v>-923.84542602651425</v>
      </c>
      <c r="F12" s="36">
        <f t="shared" si="3"/>
        <v>96192.271301325716</v>
      </c>
      <c r="G12" s="35">
        <f>C12*Hintergrundberechnungen!C7</f>
        <v>-1108.614511231817</v>
      </c>
      <c r="H12" s="36">
        <f t="shared" si="0"/>
        <v>95430.725561590836</v>
      </c>
      <c r="I12" s="35">
        <f>D12*Hintergrundberechnungen!C7</f>
        <v>184.76908520530284</v>
      </c>
      <c r="J12" s="37">
        <f t="shared" si="1"/>
        <v>761.54573973485788</v>
      </c>
      <c r="Y12" s="7"/>
      <c r="Z12" s="7"/>
      <c r="AA12" s="7"/>
      <c r="AB12" s="7"/>
      <c r="AC12" s="7"/>
      <c r="AD12" s="7"/>
      <c r="AE12" s="7"/>
      <c r="AF12" s="7"/>
      <c r="AG12" s="7"/>
      <c r="AH12" s="7"/>
      <c r="AI12" s="7"/>
      <c r="AJ12" s="7"/>
      <c r="AK12" s="7"/>
      <c r="AL12" s="7"/>
      <c r="AM12" s="7"/>
      <c r="AN12" s="7"/>
      <c r="AO12" s="7"/>
      <c r="AP12" s="7"/>
      <c r="AQ12" s="7"/>
    </row>
    <row r="13" spans="1:43" s="6" customFormat="1" ht="20.100000000000001" customHeight="1" x14ac:dyDescent="0.4">
      <c r="A13" s="34" t="s">
        <v>14</v>
      </c>
      <c r="B13" s="52">
        <v>-101000</v>
      </c>
      <c r="C13" s="52">
        <v>-1200</v>
      </c>
      <c r="D13" s="48">
        <f t="shared" si="2"/>
        <v>-99800</v>
      </c>
      <c r="E13" s="35">
        <f>B13*Hintergrundberechnungen!C8</f>
        <v>-91478.811792821507</v>
      </c>
      <c r="F13" s="36">
        <f t="shared" si="3"/>
        <v>4713.4595085042092</v>
      </c>
      <c r="G13" s="35">
        <f>C13*Hintergrundberechnungen!C8</f>
        <v>-1086.8769717958992</v>
      </c>
      <c r="H13" s="36">
        <f t="shared" si="0"/>
        <v>94343.848589794943</v>
      </c>
      <c r="I13" s="35">
        <f>D13*Hintergrundberechnungen!C8</f>
        <v>-90391.934821025614</v>
      </c>
      <c r="J13" s="37">
        <f t="shared" si="1"/>
        <v>-89630.389081290763</v>
      </c>
      <c r="Y13" s="7"/>
      <c r="Z13" s="7"/>
      <c r="AA13" s="7"/>
      <c r="AB13" s="7"/>
      <c r="AC13" s="7"/>
      <c r="AD13" s="7"/>
      <c r="AE13" s="7"/>
      <c r="AF13" s="7"/>
      <c r="AG13" s="7"/>
      <c r="AH13" s="7"/>
      <c r="AI13" s="7"/>
      <c r="AJ13" s="7"/>
      <c r="AK13" s="7"/>
      <c r="AL13" s="7"/>
      <c r="AM13" s="7"/>
      <c r="AN13" s="7"/>
      <c r="AO13" s="7"/>
      <c r="AP13" s="7"/>
      <c r="AQ13" s="7"/>
    </row>
    <row r="14" spans="1:43" s="6" customFormat="1" ht="20.100000000000001" customHeight="1" x14ac:dyDescent="0.4">
      <c r="A14" s="34" t="s">
        <v>15</v>
      </c>
      <c r="B14" s="52">
        <v>0</v>
      </c>
      <c r="C14" s="52">
        <v>-1200</v>
      </c>
      <c r="D14" s="48">
        <f t="shared" si="2"/>
        <v>1200</v>
      </c>
      <c r="E14" s="35">
        <f>B14*Hintergrundberechnungen!C9</f>
        <v>0</v>
      </c>
      <c r="F14" s="36">
        <f t="shared" si="3"/>
        <v>4713.4595085042092</v>
      </c>
      <c r="G14" s="35">
        <f>C14*Hintergrundberechnungen!C9</f>
        <v>-1065.5656586234304</v>
      </c>
      <c r="H14" s="36">
        <f t="shared" si="0"/>
        <v>93278.282931171518</v>
      </c>
      <c r="I14" s="35">
        <f>D14*Hintergrundberechnungen!C9</f>
        <v>1065.5656586234304</v>
      </c>
      <c r="J14" s="37">
        <f t="shared" si="1"/>
        <v>-88564.823422667338</v>
      </c>
      <c r="Y14" s="7"/>
      <c r="Z14" s="7"/>
      <c r="AA14" s="7"/>
      <c r="AB14" s="7"/>
      <c r="AC14" s="7"/>
      <c r="AD14" s="7"/>
      <c r="AE14" s="7"/>
      <c r="AF14" s="7"/>
      <c r="AG14" s="7"/>
      <c r="AH14" s="7"/>
      <c r="AI14" s="7"/>
      <c r="AJ14" s="7"/>
      <c r="AK14" s="7"/>
      <c r="AL14" s="7"/>
      <c r="AM14" s="7"/>
      <c r="AN14" s="7"/>
      <c r="AO14" s="7"/>
      <c r="AP14" s="7"/>
      <c r="AQ14" s="7"/>
    </row>
    <row r="15" spans="1:43" s="6" customFormat="1" ht="20.100000000000001" customHeight="1" x14ac:dyDescent="0.4">
      <c r="A15" s="34" t="s">
        <v>16</v>
      </c>
      <c r="B15" s="52">
        <v>0</v>
      </c>
      <c r="C15" s="52">
        <v>-1200</v>
      </c>
      <c r="D15" s="48">
        <f t="shared" si="2"/>
        <v>1200</v>
      </c>
      <c r="E15" s="35">
        <f>B15*Hintergrundberechnungen!C10</f>
        <v>0</v>
      </c>
      <c r="F15" s="36">
        <f t="shared" si="3"/>
        <v>4713.4595085042092</v>
      </c>
      <c r="G15" s="35">
        <f>C15*Hintergrundberechnungen!C10</f>
        <v>-1044.6722143366965</v>
      </c>
      <c r="H15" s="36">
        <f t="shared" si="0"/>
        <v>92233.610716834824</v>
      </c>
      <c r="I15" s="35">
        <f>D15*Hintergrundberechnungen!C10</f>
        <v>1044.6722143366965</v>
      </c>
      <c r="J15" s="37">
        <f t="shared" si="1"/>
        <v>-87520.151208330644</v>
      </c>
      <c r="Y15" s="7"/>
      <c r="Z15" s="7"/>
      <c r="AA15" s="7"/>
      <c r="AB15" s="7"/>
      <c r="AC15" s="7"/>
      <c r="AD15" s="7"/>
      <c r="AE15" s="7"/>
      <c r="AF15" s="7"/>
      <c r="AG15" s="7"/>
      <c r="AH15" s="7"/>
      <c r="AI15" s="7"/>
      <c r="AJ15" s="7"/>
      <c r="AK15" s="7"/>
      <c r="AL15" s="7"/>
      <c r="AM15" s="7"/>
      <c r="AN15" s="7"/>
      <c r="AO15" s="7"/>
      <c r="AP15" s="7"/>
      <c r="AQ15" s="7"/>
    </row>
    <row r="16" spans="1:43" s="6" customFormat="1" ht="20.100000000000001" customHeight="1" x14ac:dyDescent="0.4">
      <c r="A16" s="34" t="s">
        <v>17</v>
      </c>
      <c r="B16" s="52">
        <v>0</v>
      </c>
      <c r="C16" s="52">
        <v>-1200</v>
      </c>
      <c r="D16" s="48">
        <f t="shared" si="2"/>
        <v>1200</v>
      </c>
      <c r="E16" s="35">
        <f>B16*Hintergrundberechnungen!C11</f>
        <v>0</v>
      </c>
      <c r="F16" s="36">
        <f t="shared" si="3"/>
        <v>4713.4595085042092</v>
      </c>
      <c r="G16" s="35">
        <f>C16*Hintergrundberechnungen!C11</f>
        <v>-1024.1884454281337</v>
      </c>
      <c r="H16" s="36">
        <f t="shared" si="0"/>
        <v>91209.422271406685</v>
      </c>
      <c r="I16" s="35">
        <f>D16*Hintergrundberechnungen!C11</f>
        <v>1024.1884454281337</v>
      </c>
      <c r="J16" s="37">
        <f t="shared" si="1"/>
        <v>-86495.962762902505</v>
      </c>
      <c r="Y16" s="7"/>
      <c r="Z16" s="7"/>
      <c r="AA16" s="7"/>
      <c r="AB16" s="7"/>
      <c r="AC16" s="7"/>
      <c r="AD16" s="7"/>
      <c r="AE16" s="7"/>
      <c r="AF16" s="7"/>
      <c r="AG16" s="7"/>
      <c r="AH16" s="7"/>
      <c r="AI16" s="7"/>
      <c r="AJ16" s="7"/>
      <c r="AK16" s="7"/>
      <c r="AL16" s="7"/>
      <c r="AM16" s="7"/>
      <c r="AN16" s="7"/>
      <c r="AO16" s="7"/>
      <c r="AP16" s="7"/>
      <c r="AQ16" s="7"/>
    </row>
    <row r="17" spans="1:43" s="6" customFormat="1" ht="20.100000000000001" customHeight="1" x14ac:dyDescent="0.4">
      <c r="A17" s="34" t="s">
        <v>18</v>
      </c>
      <c r="B17" s="52">
        <v>0</v>
      </c>
      <c r="C17" s="52">
        <v>-1200</v>
      </c>
      <c r="D17" s="48">
        <f t="shared" si="2"/>
        <v>1200</v>
      </c>
      <c r="E17" s="35">
        <f>B17*Hintergrundberechnungen!C12</f>
        <v>0</v>
      </c>
      <c r="F17" s="36">
        <f t="shared" si="3"/>
        <v>4713.4595085042092</v>
      </c>
      <c r="G17" s="35">
        <f>C17*Hintergrundberechnungen!C12</f>
        <v>-1004.1063190471899</v>
      </c>
      <c r="H17" s="36">
        <f t="shared" si="0"/>
        <v>90205.315952359495</v>
      </c>
      <c r="I17" s="35">
        <f>D17*Hintergrundberechnungen!C12</f>
        <v>1004.1063190471899</v>
      </c>
      <c r="J17" s="37">
        <f t="shared" si="1"/>
        <v>-85491.856443855315</v>
      </c>
      <c r="Y17" s="7"/>
      <c r="Z17" s="7"/>
      <c r="AA17" s="7"/>
      <c r="AB17" s="7"/>
      <c r="AC17" s="7"/>
      <c r="AD17" s="7"/>
      <c r="AE17" s="7"/>
      <c r="AF17" s="7"/>
      <c r="AG17" s="7"/>
      <c r="AH17" s="7"/>
      <c r="AI17" s="7"/>
      <c r="AJ17" s="7"/>
      <c r="AK17" s="7"/>
      <c r="AL17" s="7"/>
      <c r="AM17" s="7"/>
      <c r="AN17" s="7"/>
      <c r="AO17" s="7"/>
      <c r="AP17" s="7"/>
      <c r="AQ17" s="7"/>
    </row>
    <row r="18" spans="1:43" s="6" customFormat="1" ht="20.100000000000001" customHeight="1" x14ac:dyDescent="0.4">
      <c r="A18" s="34" t="s">
        <v>19</v>
      </c>
      <c r="B18" s="52">
        <v>0</v>
      </c>
      <c r="C18" s="52">
        <v>-101200</v>
      </c>
      <c r="D18" s="48">
        <f t="shared" si="2"/>
        <v>101200</v>
      </c>
      <c r="E18" s="35">
        <f>B18*Hintergrundberechnungen!C13</f>
        <v>0</v>
      </c>
      <c r="F18" s="36">
        <f t="shared" si="3"/>
        <v>4713.4595085042092</v>
      </c>
      <c r="G18" s="35">
        <f>C18*Hintergrundberechnungen!C13</f>
        <v>-83019.2479473657</v>
      </c>
      <c r="H18" s="36">
        <f t="shared" si="0"/>
        <v>7186.0680049937946</v>
      </c>
      <c r="I18" s="35">
        <f>D18*Hintergrundberechnungen!C13</f>
        <v>83019.2479473657</v>
      </c>
      <c r="J18" s="37">
        <f t="shared" si="1"/>
        <v>-2472.6084964896145</v>
      </c>
      <c r="Y18" s="7"/>
      <c r="Z18" s="7"/>
      <c r="AA18" s="7"/>
      <c r="AB18" s="7"/>
      <c r="AC18" s="7"/>
      <c r="AD18" s="7"/>
      <c r="AE18" s="7"/>
      <c r="AF18" s="7"/>
      <c r="AG18" s="7"/>
      <c r="AH18" s="7"/>
      <c r="AI18" s="7"/>
      <c r="AJ18" s="7"/>
      <c r="AK18" s="7"/>
      <c r="AL18" s="7"/>
      <c r="AM18" s="7"/>
      <c r="AN18" s="7"/>
      <c r="AO18" s="7"/>
      <c r="AP18" s="7"/>
      <c r="AQ18" s="7"/>
    </row>
    <row r="19" spans="1:43" s="6" customFormat="1" ht="20.100000000000001" customHeight="1" x14ac:dyDescent="0.4">
      <c r="A19" s="34" t="s">
        <v>33</v>
      </c>
      <c r="B19" s="52">
        <v>0</v>
      </c>
      <c r="C19" s="52">
        <v>0</v>
      </c>
      <c r="D19" s="48">
        <f t="shared" ref="D19:D28" si="4">C19-B19</f>
        <v>0</v>
      </c>
      <c r="E19" s="35">
        <f>B19*Hintergrundberechnungen!C14</f>
        <v>0</v>
      </c>
      <c r="F19" s="36">
        <f t="shared" si="3"/>
        <v>4713.4595085042092</v>
      </c>
      <c r="G19" s="35">
        <f>C19*Hintergrundberechnungen!C14</f>
        <v>0</v>
      </c>
      <c r="H19" s="36">
        <f t="shared" si="0"/>
        <v>7186.0680049937946</v>
      </c>
      <c r="I19" s="35">
        <f>D19*Hintergrundberechnungen!C14</f>
        <v>0</v>
      </c>
      <c r="J19" s="37">
        <f t="shared" si="1"/>
        <v>-2472.6084964896145</v>
      </c>
      <c r="Y19" s="7"/>
      <c r="Z19" s="7"/>
      <c r="AA19" s="7"/>
      <c r="AB19" s="7"/>
      <c r="AC19" s="7"/>
      <c r="AD19" s="7"/>
      <c r="AE19" s="7"/>
      <c r="AF19" s="7"/>
      <c r="AG19" s="7"/>
      <c r="AH19" s="7"/>
      <c r="AI19" s="7"/>
      <c r="AJ19" s="7"/>
      <c r="AK19" s="7"/>
      <c r="AL19" s="7"/>
      <c r="AM19" s="7"/>
      <c r="AN19" s="7"/>
      <c r="AO19" s="7"/>
      <c r="AP19" s="7"/>
      <c r="AQ19" s="7"/>
    </row>
    <row r="20" spans="1:43" s="6" customFormat="1" ht="20.100000000000001" customHeight="1" x14ac:dyDescent="0.4">
      <c r="A20" s="34" t="s">
        <v>34</v>
      </c>
      <c r="B20" s="52">
        <v>0</v>
      </c>
      <c r="C20" s="52">
        <v>0</v>
      </c>
      <c r="D20" s="48">
        <f t="shared" si="4"/>
        <v>0</v>
      </c>
      <c r="E20" s="35">
        <f>B20*Hintergrundberechnungen!C15</f>
        <v>0</v>
      </c>
      <c r="F20" s="36">
        <f t="shared" si="3"/>
        <v>4713.4595085042092</v>
      </c>
      <c r="G20" s="35">
        <f>C20*Hintergrundberechnungen!C15</f>
        <v>0</v>
      </c>
      <c r="H20" s="36">
        <f t="shared" si="0"/>
        <v>7186.0680049937946</v>
      </c>
      <c r="I20" s="35">
        <f>D20*Hintergrundberechnungen!C15</f>
        <v>0</v>
      </c>
      <c r="J20" s="37">
        <f t="shared" si="1"/>
        <v>-2472.6084964896145</v>
      </c>
      <c r="Y20" s="7"/>
      <c r="Z20" s="7"/>
      <c r="AA20" s="7"/>
      <c r="AB20" s="7"/>
      <c r="AC20" s="7"/>
      <c r="AD20" s="7"/>
      <c r="AE20" s="7"/>
      <c r="AF20" s="7"/>
      <c r="AG20" s="7"/>
      <c r="AH20" s="7"/>
      <c r="AI20" s="7"/>
      <c r="AJ20" s="7"/>
      <c r="AK20" s="7"/>
      <c r="AL20" s="7"/>
      <c r="AM20" s="7"/>
      <c r="AN20" s="7"/>
      <c r="AO20" s="7"/>
      <c r="AP20" s="7"/>
      <c r="AQ20" s="7"/>
    </row>
    <row r="21" spans="1:43" s="6" customFormat="1" ht="20.100000000000001" customHeight="1" x14ac:dyDescent="0.4">
      <c r="A21" s="34" t="s">
        <v>35</v>
      </c>
      <c r="B21" s="52">
        <v>0</v>
      </c>
      <c r="C21" s="52">
        <v>0</v>
      </c>
      <c r="D21" s="48">
        <f t="shared" si="4"/>
        <v>0</v>
      </c>
      <c r="E21" s="35">
        <f>B21*Hintergrundberechnungen!C16</f>
        <v>0</v>
      </c>
      <c r="F21" s="36">
        <f t="shared" si="3"/>
        <v>4713.4595085042092</v>
      </c>
      <c r="G21" s="35">
        <f>C21*Hintergrundberechnungen!C16</f>
        <v>0</v>
      </c>
      <c r="H21" s="36">
        <f t="shared" si="0"/>
        <v>7186.0680049937946</v>
      </c>
      <c r="I21" s="35">
        <f>D21*Hintergrundberechnungen!C16</f>
        <v>0</v>
      </c>
      <c r="J21" s="37">
        <f t="shared" si="1"/>
        <v>-2472.6084964896145</v>
      </c>
      <c r="Y21" s="7"/>
      <c r="Z21" s="7"/>
      <c r="AA21" s="7"/>
      <c r="AB21" s="7"/>
      <c r="AC21" s="7"/>
      <c r="AD21" s="7"/>
      <c r="AE21" s="7"/>
      <c r="AF21" s="7"/>
      <c r="AG21" s="7"/>
      <c r="AH21" s="7"/>
      <c r="AI21" s="7"/>
      <c r="AJ21" s="7"/>
      <c r="AK21" s="7"/>
      <c r="AL21" s="7"/>
      <c r="AM21" s="7"/>
      <c r="AN21" s="7"/>
      <c r="AO21" s="7"/>
      <c r="AP21" s="7"/>
      <c r="AQ21" s="7"/>
    </row>
    <row r="22" spans="1:43" s="6" customFormat="1" ht="20.100000000000001" customHeight="1" x14ac:dyDescent="0.4">
      <c r="A22" s="34" t="s">
        <v>36</v>
      </c>
      <c r="B22" s="52">
        <v>0</v>
      </c>
      <c r="C22" s="52">
        <v>0</v>
      </c>
      <c r="D22" s="48">
        <f t="shared" si="4"/>
        <v>0</v>
      </c>
      <c r="E22" s="35">
        <f>B22*Hintergrundberechnungen!C17</f>
        <v>0</v>
      </c>
      <c r="F22" s="36">
        <f t="shared" si="3"/>
        <v>4713.4595085042092</v>
      </c>
      <c r="G22" s="35">
        <f>C22*Hintergrundberechnungen!C17</f>
        <v>0</v>
      </c>
      <c r="H22" s="36">
        <f t="shared" si="0"/>
        <v>7186.0680049937946</v>
      </c>
      <c r="I22" s="35">
        <f>D22*Hintergrundberechnungen!C17</f>
        <v>0</v>
      </c>
      <c r="J22" s="37">
        <f t="shared" si="1"/>
        <v>-2472.6084964896145</v>
      </c>
      <c r="Y22" s="7"/>
      <c r="Z22" s="7"/>
      <c r="AA22" s="7"/>
      <c r="AB22" s="7"/>
      <c r="AC22" s="7"/>
      <c r="AD22" s="7"/>
      <c r="AE22" s="7"/>
      <c r="AF22" s="7"/>
      <c r="AG22" s="7"/>
      <c r="AH22" s="7"/>
      <c r="AI22" s="7"/>
      <c r="AJ22" s="7"/>
      <c r="AK22" s="7"/>
      <c r="AL22" s="7"/>
      <c r="AM22" s="7"/>
      <c r="AN22" s="7"/>
      <c r="AO22" s="7"/>
      <c r="AP22" s="7"/>
      <c r="AQ22" s="7"/>
    </row>
    <row r="23" spans="1:43" s="6" customFormat="1" ht="20.100000000000001" customHeight="1" x14ac:dyDescent="0.4">
      <c r="A23" s="34" t="s">
        <v>37</v>
      </c>
      <c r="B23" s="52">
        <v>0</v>
      </c>
      <c r="C23" s="52">
        <v>0</v>
      </c>
      <c r="D23" s="48">
        <f t="shared" si="4"/>
        <v>0</v>
      </c>
      <c r="E23" s="35">
        <f>B23*Hintergrundberechnungen!C18</f>
        <v>0</v>
      </c>
      <c r="F23" s="36">
        <f t="shared" si="3"/>
        <v>4713.4595085042092</v>
      </c>
      <c r="G23" s="35">
        <f>C23*Hintergrundberechnungen!C18</f>
        <v>0</v>
      </c>
      <c r="H23" s="36">
        <f t="shared" si="0"/>
        <v>7186.0680049937946</v>
      </c>
      <c r="I23" s="35">
        <f>D23*Hintergrundberechnungen!C18</f>
        <v>0</v>
      </c>
      <c r="J23" s="37">
        <f t="shared" si="1"/>
        <v>-2472.6084964896145</v>
      </c>
      <c r="Y23" s="7"/>
      <c r="Z23" s="7"/>
      <c r="AA23" s="7"/>
      <c r="AB23" s="7"/>
      <c r="AC23" s="7"/>
      <c r="AD23" s="7"/>
      <c r="AE23" s="7"/>
      <c r="AF23" s="7"/>
      <c r="AG23" s="7"/>
      <c r="AH23" s="7"/>
      <c r="AI23" s="7"/>
      <c r="AJ23" s="7"/>
      <c r="AK23" s="7"/>
      <c r="AL23" s="7"/>
      <c r="AM23" s="7"/>
      <c r="AN23" s="7"/>
      <c r="AO23" s="7"/>
      <c r="AP23" s="7"/>
      <c r="AQ23" s="7"/>
    </row>
    <row r="24" spans="1:43" s="6" customFormat="1" ht="20.100000000000001" customHeight="1" x14ac:dyDescent="0.4">
      <c r="A24" s="34" t="s">
        <v>38</v>
      </c>
      <c r="B24" s="52">
        <v>0</v>
      </c>
      <c r="C24" s="52">
        <v>0</v>
      </c>
      <c r="D24" s="48">
        <f t="shared" si="4"/>
        <v>0</v>
      </c>
      <c r="E24" s="35">
        <f>B24*Hintergrundberechnungen!C19</f>
        <v>0</v>
      </c>
      <c r="F24" s="36">
        <f t="shared" si="3"/>
        <v>4713.4595085042092</v>
      </c>
      <c r="G24" s="35">
        <f>C24*Hintergrundberechnungen!C19</f>
        <v>0</v>
      </c>
      <c r="H24" s="36">
        <f t="shared" si="0"/>
        <v>7186.0680049937946</v>
      </c>
      <c r="I24" s="35">
        <f>D24*Hintergrundberechnungen!C19</f>
        <v>0</v>
      </c>
      <c r="J24" s="37">
        <f t="shared" si="1"/>
        <v>-2472.6084964896145</v>
      </c>
      <c r="Y24" s="7"/>
      <c r="Z24" s="7"/>
      <c r="AA24" s="7"/>
      <c r="AB24" s="7"/>
      <c r="AC24" s="7"/>
      <c r="AD24" s="7"/>
      <c r="AE24" s="7"/>
      <c r="AF24" s="7"/>
      <c r="AG24" s="7"/>
      <c r="AH24" s="7"/>
      <c r="AI24" s="7"/>
      <c r="AJ24" s="7"/>
      <c r="AK24" s="7"/>
      <c r="AL24" s="7"/>
      <c r="AM24" s="7"/>
      <c r="AN24" s="7"/>
      <c r="AO24" s="7"/>
      <c r="AP24" s="7"/>
      <c r="AQ24" s="7"/>
    </row>
    <row r="25" spans="1:43" s="6" customFormat="1" ht="20.100000000000001" customHeight="1" x14ac:dyDescent="0.4">
      <c r="A25" s="34" t="s">
        <v>39</v>
      </c>
      <c r="B25" s="52">
        <v>0</v>
      </c>
      <c r="C25" s="52">
        <v>0</v>
      </c>
      <c r="D25" s="48">
        <f t="shared" si="4"/>
        <v>0</v>
      </c>
      <c r="E25" s="35">
        <f>B25*Hintergrundberechnungen!C20</f>
        <v>0</v>
      </c>
      <c r="F25" s="36">
        <f t="shared" si="3"/>
        <v>4713.4595085042092</v>
      </c>
      <c r="G25" s="35">
        <f>C25*Hintergrundberechnungen!C20</f>
        <v>0</v>
      </c>
      <c r="H25" s="36">
        <f t="shared" si="0"/>
        <v>7186.0680049937946</v>
      </c>
      <c r="I25" s="35">
        <f>D25*Hintergrundberechnungen!C20</f>
        <v>0</v>
      </c>
      <c r="J25" s="37">
        <f t="shared" si="1"/>
        <v>-2472.6084964896145</v>
      </c>
      <c r="Y25" s="7"/>
      <c r="Z25" s="7"/>
      <c r="AA25" s="7"/>
      <c r="AB25" s="7"/>
      <c r="AC25" s="7"/>
      <c r="AD25" s="7"/>
      <c r="AE25" s="7"/>
      <c r="AF25" s="7"/>
      <c r="AG25" s="7"/>
      <c r="AH25" s="7"/>
      <c r="AI25" s="7"/>
      <c r="AJ25" s="7"/>
      <c r="AK25" s="7"/>
      <c r="AL25" s="7"/>
      <c r="AM25" s="7"/>
      <c r="AN25" s="7"/>
      <c r="AO25" s="7"/>
      <c r="AP25" s="7"/>
      <c r="AQ25" s="7"/>
    </row>
    <row r="26" spans="1:43" s="6" customFormat="1" ht="20.100000000000001" customHeight="1" x14ac:dyDescent="0.4">
      <c r="A26" s="34" t="s">
        <v>40</v>
      </c>
      <c r="B26" s="52">
        <v>0</v>
      </c>
      <c r="C26" s="52">
        <v>0</v>
      </c>
      <c r="D26" s="48">
        <f t="shared" si="4"/>
        <v>0</v>
      </c>
      <c r="E26" s="35">
        <f>B26*Hintergrundberechnungen!C21</f>
        <v>0</v>
      </c>
      <c r="F26" s="36">
        <f t="shared" si="3"/>
        <v>4713.4595085042092</v>
      </c>
      <c r="G26" s="35">
        <f>C26*Hintergrundberechnungen!C21</f>
        <v>0</v>
      </c>
      <c r="H26" s="36">
        <f t="shared" si="0"/>
        <v>7186.0680049937946</v>
      </c>
      <c r="I26" s="35">
        <f>D26*Hintergrundberechnungen!C21</f>
        <v>0</v>
      </c>
      <c r="J26" s="37">
        <f t="shared" si="1"/>
        <v>-2472.6084964896145</v>
      </c>
      <c r="Y26" s="7"/>
      <c r="Z26" s="7"/>
      <c r="AA26" s="7"/>
      <c r="AB26" s="7"/>
      <c r="AC26" s="7"/>
      <c r="AD26" s="7"/>
      <c r="AE26" s="7"/>
      <c r="AF26" s="7"/>
      <c r="AG26" s="7"/>
      <c r="AH26" s="7"/>
      <c r="AI26" s="7"/>
      <c r="AJ26" s="7"/>
      <c r="AK26" s="7"/>
      <c r="AL26" s="7"/>
      <c r="AM26" s="7"/>
      <c r="AN26" s="7"/>
      <c r="AO26" s="7"/>
      <c r="AP26" s="7"/>
      <c r="AQ26" s="7"/>
    </row>
    <row r="27" spans="1:43" s="6" customFormat="1" ht="20.100000000000001" customHeight="1" x14ac:dyDescent="0.4">
      <c r="A27" s="34" t="s">
        <v>41</v>
      </c>
      <c r="B27" s="52">
        <v>0</v>
      </c>
      <c r="C27" s="52">
        <v>0</v>
      </c>
      <c r="D27" s="48">
        <f t="shared" si="4"/>
        <v>0</v>
      </c>
      <c r="E27" s="35">
        <f>B27*Hintergrundberechnungen!C22</f>
        <v>0</v>
      </c>
      <c r="F27" s="36">
        <f t="shared" si="3"/>
        <v>4713.4595085042092</v>
      </c>
      <c r="G27" s="35">
        <f>C27*Hintergrundberechnungen!C22</f>
        <v>0</v>
      </c>
      <c r="H27" s="36">
        <f t="shared" si="0"/>
        <v>7186.0680049937946</v>
      </c>
      <c r="I27" s="35">
        <f>D27*Hintergrundberechnungen!C22</f>
        <v>0</v>
      </c>
      <c r="J27" s="37">
        <f t="shared" si="1"/>
        <v>-2472.6084964896145</v>
      </c>
      <c r="Y27" s="7"/>
      <c r="Z27" s="7"/>
      <c r="AA27" s="7"/>
      <c r="AB27" s="7"/>
      <c r="AC27" s="7"/>
      <c r="AD27" s="7"/>
      <c r="AE27" s="7"/>
      <c r="AF27" s="7"/>
      <c r="AG27" s="7"/>
      <c r="AH27" s="7"/>
      <c r="AI27" s="7"/>
      <c r="AJ27" s="7"/>
      <c r="AK27" s="7"/>
      <c r="AL27" s="7"/>
      <c r="AM27" s="7"/>
      <c r="AN27" s="7"/>
      <c r="AO27" s="7"/>
      <c r="AP27" s="7"/>
      <c r="AQ27" s="7"/>
    </row>
    <row r="28" spans="1:43" s="6" customFormat="1" ht="20.100000000000001" customHeight="1" thickBot="1" x14ac:dyDescent="0.45">
      <c r="A28" s="34" t="s">
        <v>42</v>
      </c>
      <c r="B28" s="52">
        <v>0</v>
      </c>
      <c r="C28" s="52">
        <v>0</v>
      </c>
      <c r="D28" s="48">
        <f t="shared" si="4"/>
        <v>0</v>
      </c>
      <c r="E28" s="35">
        <f>B28*Hintergrundberechnungen!C23</f>
        <v>0</v>
      </c>
      <c r="F28" s="36">
        <f t="shared" si="3"/>
        <v>4713.4595085042092</v>
      </c>
      <c r="G28" s="35">
        <f>C28*Hintergrundberechnungen!C23</f>
        <v>0</v>
      </c>
      <c r="H28" s="36">
        <f t="shared" si="0"/>
        <v>7186.0680049937946</v>
      </c>
      <c r="I28" s="35">
        <f>D28*Hintergrundberechnungen!C23</f>
        <v>0</v>
      </c>
      <c r="J28" s="37">
        <f t="shared" si="1"/>
        <v>-2472.6084964896145</v>
      </c>
      <c r="Y28" s="7"/>
      <c r="Z28" s="7"/>
      <c r="AA28" s="7"/>
      <c r="AB28" s="7"/>
      <c r="AC28" s="7"/>
      <c r="AD28" s="7"/>
      <c r="AE28" s="7"/>
      <c r="AF28" s="7"/>
      <c r="AG28" s="7"/>
      <c r="AH28" s="7"/>
      <c r="AI28" s="7"/>
      <c r="AJ28" s="7"/>
      <c r="AK28" s="7"/>
      <c r="AL28" s="7"/>
      <c r="AM28" s="7"/>
      <c r="AN28" s="7"/>
      <c r="AO28" s="7"/>
      <c r="AP28" s="7"/>
      <c r="AQ28" s="7"/>
    </row>
    <row r="29" spans="1:43" s="6" customFormat="1" ht="20.100000000000001" customHeight="1" thickTop="1" thickBot="1" x14ac:dyDescent="0.45">
      <c r="A29" s="24"/>
      <c r="B29" s="25" t="s">
        <v>0</v>
      </c>
      <c r="C29" s="25"/>
      <c r="D29" s="25"/>
      <c r="E29" s="11" t="s">
        <v>20</v>
      </c>
      <c r="F29" s="12">
        <f>F28</f>
        <v>4713.4595085042092</v>
      </c>
      <c r="G29" s="11" t="s">
        <v>21</v>
      </c>
      <c r="H29" s="12">
        <f>H28</f>
        <v>7186.0680049937946</v>
      </c>
      <c r="I29" s="11" t="s">
        <v>22</v>
      </c>
      <c r="J29" s="12">
        <f>J28</f>
        <v>-2472.6084964896145</v>
      </c>
      <c r="Y29" s="7"/>
      <c r="Z29" s="7"/>
      <c r="AA29" s="7"/>
      <c r="AB29" s="7"/>
      <c r="AC29" s="7"/>
      <c r="AD29" s="7"/>
      <c r="AE29" s="7"/>
      <c r="AF29" s="7"/>
      <c r="AG29" s="7"/>
      <c r="AH29" s="7"/>
      <c r="AI29" s="7"/>
      <c r="AJ29" s="7"/>
      <c r="AK29" s="7"/>
      <c r="AL29" s="7"/>
      <c r="AM29" s="7"/>
      <c r="AN29" s="7"/>
      <c r="AO29" s="7"/>
      <c r="AP29" s="7"/>
      <c r="AQ29" s="7"/>
    </row>
    <row r="30" spans="1:43" s="6" customFormat="1" ht="20.100000000000001" customHeight="1" thickTop="1" x14ac:dyDescent="0.4">
      <c r="A30" s="24"/>
      <c r="B30" s="25"/>
      <c r="C30" s="25"/>
      <c r="D30" s="25"/>
      <c r="E30" s="30" t="s">
        <v>23</v>
      </c>
      <c r="F30" s="30">
        <f>F29-B8</f>
        <v>-95286.540491495791</v>
      </c>
      <c r="G30" s="30" t="s">
        <v>23</v>
      </c>
      <c r="H30" s="30">
        <f>H29-C8</f>
        <v>-92813.931995006205</v>
      </c>
      <c r="I30" s="30" t="s">
        <v>23</v>
      </c>
      <c r="J30" s="31">
        <f>J29-D8</f>
        <v>-2472.6084964896145</v>
      </c>
      <c r="Y30" s="7"/>
      <c r="Z30" s="7"/>
      <c r="AA30" s="7"/>
      <c r="AB30" s="7"/>
      <c r="AC30" s="7"/>
      <c r="AD30" s="7"/>
      <c r="AE30" s="7"/>
      <c r="AF30" s="7"/>
      <c r="AG30" s="7"/>
      <c r="AH30" s="7"/>
      <c r="AI30" s="7"/>
      <c r="AJ30" s="7"/>
      <c r="AK30" s="7"/>
      <c r="AL30" s="7"/>
      <c r="AM30" s="7"/>
      <c r="AN30" s="7"/>
      <c r="AO30" s="7"/>
      <c r="AP30" s="7"/>
      <c r="AQ30" s="7"/>
    </row>
    <row r="31" spans="1:43" s="6" customFormat="1" ht="20.100000000000001" customHeight="1" x14ac:dyDescent="0.4">
      <c r="A31" s="24"/>
      <c r="B31" s="25" t="s">
        <v>0</v>
      </c>
      <c r="C31" s="25"/>
      <c r="D31" s="25"/>
      <c r="E31" s="39" t="s">
        <v>24</v>
      </c>
      <c r="F31" s="40">
        <f>IRR(B8:B28,$B$6)</f>
        <v>1.0000000000055076E-2</v>
      </c>
      <c r="G31" s="39" t="s">
        <v>25</v>
      </c>
      <c r="H31" s="40">
        <f>IRR(C8:C28,$B$6)</f>
        <v>1.2000000000000011E-2</v>
      </c>
      <c r="I31" s="39" t="s">
        <v>26</v>
      </c>
      <c r="J31" s="49">
        <f>IRR(D8:D28,B6)</f>
        <v>1.4145514062595677E-2</v>
      </c>
      <c r="Y31" s="7"/>
      <c r="Z31" s="7"/>
      <c r="AA31" s="7"/>
      <c r="AB31" s="7"/>
      <c r="AC31" s="7"/>
      <c r="AD31" s="7"/>
      <c r="AE31" s="7"/>
      <c r="AF31" s="7"/>
      <c r="AG31" s="7"/>
      <c r="AH31" s="7"/>
      <c r="AI31" s="7"/>
      <c r="AJ31" s="7"/>
      <c r="AK31" s="7"/>
      <c r="AL31" s="7"/>
      <c r="AM31" s="7"/>
      <c r="AN31" s="7"/>
      <c r="AO31" s="7"/>
      <c r="AP31" s="7"/>
      <c r="AQ31" s="7"/>
    </row>
    <row r="32" spans="1:43" s="6" customFormat="1" ht="20.100000000000001" customHeight="1" x14ac:dyDescent="0.4">
      <c r="A32" s="24"/>
      <c r="B32" s="25" t="s">
        <v>0</v>
      </c>
      <c r="C32" s="25"/>
      <c r="D32" s="25"/>
      <c r="E32" s="29" t="s">
        <v>27</v>
      </c>
      <c r="F32" s="32">
        <f>Hintergrundberechnungen!J24/F30</f>
        <v>0</v>
      </c>
      <c r="G32" s="29" t="s">
        <v>28</v>
      </c>
      <c r="H32" s="32">
        <f>Hintergrundberechnungen!K24/H30</f>
        <v>0</v>
      </c>
      <c r="I32" s="29" t="s">
        <v>29</v>
      </c>
      <c r="J32" s="33">
        <f>Hintergrundberechnungen!L24/J30</f>
        <v>0</v>
      </c>
      <c r="Y32" s="7"/>
      <c r="Z32" s="7"/>
      <c r="AA32" s="7"/>
      <c r="AB32" s="7"/>
      <c r="AC32" s="7"/>
      <c r="AD32" s="7"/>
      <c r="AE32" s="7"/>
      <c r="AF32" s="7"/>
      <c r="AG32" s="7"/>
      <c r="AH32" s="7"/>
      <c r="AI32" s="7"/>
      <c r="AJ32" s="7"/>
      <c r="AK32" s="7"/>
      <c r="AL32" s="7"/>
      <c r="AM32" s="7"/>
      <c r="AN32" s="7"/>
      <c r="AO32" s="7"/>
      <c r="AP32" s="7"/>
      <c r="AQ32" s="7"/>
    </row>
    <row r="33" spans="1:43" s="6" customFormat="1" ht="20.100000000000001" customHeight="1" thickBot="1" x14ac:dyDescent="0.45">
      <c r="A33" s="26"/>
      <c r="B33" s="27" t="s">
        <v>0</v>
      </c>
      <c r="C33" s="28"/>
      <c r="D33" s="28"/>
      <c r="E33" s="42" t="s">
        <v>30</v>
      </c>
      <c r="F33" s="43">
        <f>F32*B6/(1+B6)</f>
        <v>0</v>
      </c>
      <c r="G33" s="42" t="s">
        <v>31</v>
      </c>
      <c r="H33" s="43">
        <f>H32 * B6 /(B6+1)</f>
        <v>0</v>
      </c>
      <c r="I33" s="42" t="s">
        <v>32</v>
      </c>
      <c r="J33" s="44">
        <f>J32*B6/(1+B6)</f>
        <v>0</v>
      </c>
      <c r="Y33" s="7"/>
      <c r="Z33" s="7"/>
      <c r="AA33" s="7"/>
      <c r="AB33" s="7"/>
      <c r="AC33" s="7"/>
      <c r="AD33" s="7"/>
      <c r="AE33" s="7"/>
      <c r="AF33" s="7"/>
      <c r="AG33" s="7"/>
      <c r="AH33" s="7"/>
      <c r="AI33" s="7"/>
      <c r="AJ33" s="7"/>
      <c r="AK33" s="7"/>
      <c r="AL33" s="7"/>
      <c r="AM33" s="7"/>
      <c r="AN33" s="7"/>
      <c r="AO33" s="7"/>
      <c r="AP33" s="7"/>
      <c r="AQ33" s="7"/>
    </row>
    <row r="34" spans="1:43" ht="13" thickTop="1" x14ac:dyDescent="0.4">
      <c r="A34" s="2" t="s">
        <v>0</v>
      </c>
      <c r="B34" s="4" t="s">
        <v>0</v>
      </c>
      <c r="C34" s="2" t="s">
        <v>0</v>
      </c>
      <c r="D34" s="2" t="s">
        <v>0</v>
      </c>
      <c r="E34" s="2" t="s">
        <v>0</v>
      </c>
      <c r="F34" s="4" t="s">
        <v>0</v>
      </c>
      <c r="Y34" s="3"/>
      <c r="Z34" s="3"/>
      <c r="AA34" s="3"/>
      <c r="AB34" s="3"/>
      <c r="AC34" s="3"/>
      <c r="AD34" s="3"/>
      <c r="AE34" s="3"/>
      <c r="AF34" s="3"/>
      <c r="AG34" s="3"/>
      <c r="AH34" s="3"/>
      <c r="AI34" s="3"/>
      <c r="AJ34" s="3"/>
      <c r="AK34" s="3"/>
      <c r="AL34" s="3"/>
      <c r="AM34" s="3"/>
      <c r="AN34" s="3"/>
      <c r="AO34" s="3"/>
      <c r="AP34" s="3"/>
      <c r="AQ34" s="3"/>
    </row>
    <row r="35" spans="1:43" x14ac:dyDescent="0.4">
      <c r="A35" s="2" t="s">
        <v>0</v>
      </c>
      <c r="B35" s="5" t="s">
        <v>0</v>
      </c>
      <c r="Y35" s="3"/>
      <c r="Z35" s="3"/>
      <c r="AA35" s="3"/>
      <c r="AB35" s="3"/>
      <c r="AC35" s="3"/>
      <c r="AD35" s="3"/>
      <c r="AE35" s="3"/>
      <c r="AF35" s="3"/>
      <c r="AG35" s="3"/>
      <c r="AH35" s="3"/>
      <c r="AI35" s="3"/>
      <c r="AJ35" s="3"/>
      <c r="AK35" s="3"/>
      <c r="AL35" s="3"/>
      <c r="AM35" s="3"/>
      <c r="AN35" s="3"/>
      <c r="AO35" s="3"/>
      <c r="AP35" s="3"/>
      <c r="AQ35" s="3"/>
    </row>
    <row r="36" spans="1:43" x14ac:dyDescent="0.4">
      <c r="A36" s="2" t="s">
        <v>0</v>
      </c>
      <c r="C36" s="2" t="s">
        <v>0</v>
      </c>
      <c r="G36" s="2" t="s">
        <v>0</v>
      </c>
      <c r="H36" s="2" t="s">
        <v>0</v>
      </c>
      <c r="I36" s="2" t="s">
        <v>0</v>
      </c>
      <c r="K36" s="1"/>
      <c r="L36" s="1"/>
      <c r="M36" s="1"/>
      <c r="N36" s="1"/>
      <c r="O36" s="1"/>
      <c r="P36" s="1"/>
      <c r="Q36" s="1"/>
      <c r="R36" s="1"/>
      <c r="Y36" s="3"/>
      <c r="Z36" s="3"/>
      <c r="AA36" s="3"/>
      <c r="AB36" s="3"/>
      <c r="AC36" s="3"/>
      <c r="AD36" s="3"/>
      <c r="AE36" s="3"/>
      <c r="AF36" s="3"/>
      <c r="AG36" s="3"/>
      <c r="AH36" s="3"/>
      <c r="AI36" s="3"/>
      <c r="AJ36" s="3"/>
      <c r="AK36" s="3"/>
      <c r="AL36" s="3"/>
      <c r="AM36" s="3"/>
      <c r="AN36" s="3"/>
      <c r="AO36" s="3"/>
      <c r="AP36" s="3"/>
      <c r="AQ36" s="3"/>
    </row>
    <row r="37" spans="1:43" s="1" customFormat="1" x14ac:dyDescent="0.4">
      <c r="A37" s="2"/>
      <c r="B37" s="2"/>
      <c r="C37" s="2"/>
      <c r="D37" s="2"/>
      <c r="E37" s="2"/>
      <c r="F37" s="2"/>
      <c r="G37" s="2"/>
      <c r="H37" s="2"/>
      <c r="Y37" s="3"/>
      <c r="Z37" s="3"/>
      <c r="AA37" s="3"/>
      <c r="AB37" s="3"/>
      <c r="AC37" s="3"/>
      <c r="AD37" s="3"/>
      <c r="AE37" s="3"/>
      <c r="AF37" s="3"/>
      <c r="AG37" s="3"/>
      <c r="AH37" s="3"/>
      <c r="AI37" s="3"/>
      <c r="AJ37" s="3"/>
      <c r="AK37" s="3"/>
      <c r="AL37" s="3"/>
      <c r="AM37" s="3"/>
      <c r="AN37" s="3"/>
      <c r="AO37" s="3"/>
      <c r="AP37" s="3"/>
      <c r="AQ37" s="3"/>
    </row>
    <row r="38" spans="1:43" s="1" customFormat="1" x14ac:dyDescent="0.4">
      <c r="A38" s="2"/>
      <c r="B38" s="2"/>
      <c r="C38" s="2"/>
      <c r="D38" s="2"/>
      <c r="E38" s="2"/>
      <c r="F38" s="2"/>
      <c r="G38" s="2"/>
      <c r="H38" s="2"/>
      <c r="I38" s="2"/>
      <c r="J38" s="2"/>
      <c r="K38" s="2"/>
      <c r="L38" s="2"/>
      <c r="M38" s="2"/>
      <c r="N38" s="2"/>
      <c r="O38" s="2"/>
      <c r="P38" s="2"/>
      <c r="Q38" s="2"/>
      <c r="R38" s="2"/>
      <c r="Y38" s="3"/>
      <c r="Z38" s="3"/>
      <c r="AA38" s="3"/>
      <c r="AB38" s="3"/>
      <c r="AC38" s="3"/>
      <c r="AD38" s="3"/>
      <c r="AE38" s="3"/>
      <c r="AF38" s="3"/>
      <c r="AG38" s="3"/>
      <c r="AH38" s="3"/>
      <c r="AI38" s="3"/>
      <c r="AJ38" s="3"/>
      <c r="AK38" s="3"/>
      <c r="AL38" s="3"/>
      <c r="AM38" s="3"/>
      <c r="AN38" s="3"/>
      <c r="AO38" s="3"/>
      <c r="AP38" s="3"/>
      <c r="AQ38" s="3"/>
    </row>
    <row r="39" spans="1:43" x14ac:dyDescent="0.4">
      <c r="Y39" s="3"/>
      <c r="Z39" s="3"/>
      <c r="AA39" s="3"/>
      <c r="AB39" s="3"/>
      <c r="AC39" s="3"/>
      <c r="AD39" s="3"/>
      <c r="AE39" s="3"/>
      <c r="AF39" s="3"/>
      <c r="AG39" s="3"/>
      <c r="AH39" s="3"/>
      <c r="AI39" s="3"/>
      <c r="AJ39" s="3"/>
      <c r="AK39" s="3"/>
      <c r="AL39" s="3"/>
      <c r="AM39" s="3"/>
      <c r="AN39" s="3"/>
      <c r="AO39" s="3"/>
      <c r="AP39" s="3"/>
      <c r="AQ39" s="3"/>
    </row>
    <row r="40" spans="1:43" x14ac:dyDescent="0.4">
      <c r="Y40" s="3"/>
      <c r="Z40" s="3"/>
      <c r="AA40" s="3"/>
      <c r="AB40" s="3"/>
      <c r="AC40" s="3"/>
      <c r="AD40" s="3"/>
      <c r="AE40" s="3"/>
      <c r="AF40" s="3"/>
      <c r="AG40" s="3"/>
      <c r="AH40" s="3"/>
      <c r="AI40" s="3"/>
      <c r="AJ40" s="3"/>
      <c r="AK40" s="3"/>
      <c r="AL40" s="3"/>
      <c r="AM40" s="3"/>
      <c r="AN40" s="3"/>
      <c r="AO40" s="3"/>
      <c r="AP40" s="3"/>
      <c r="AQ40" s="3"/>
    </row>
    <row r="41" spans="1:43" x14ac:dyDescent="0.4">
      <c r="Y41" s="3"/>
      <c r="Z41" s="3"/>
      <c r="AA41" s="3"/>
      <c r="AB41" s="3"/>
      <c r="AC41" s="3"/>
      <c r="AD41" s="3"/>
      <c r="AE41" s="3"/>
      <c r="AF41" s="3"/>
      <c r="AG41" s="3"/>
      <c r="AH41" s="3"/>
      <c r="AI41" s="3"/>
      <c r="AJ41" s="3"/>
      <c r="AK41" s="3"/>
      <c r="AL41" s="3"/>
      <c r="AM41" s="3"/>
      <c r="AN41" s="3"/>
      <c r="AO41" s="3"/>
      <c r="AP41" s="3"/>
      <c r="AQ41" s="3"/>
    </row>
    <row r="42" spans="1:43" x14ac:dyDescent="0.4">
      <c r="Y42" s="3"/>
      <c r="Z42" s="3"/>
      <c r="AA42" s="3"/>
      <c r="AB42" s="3"/>
      <c r="AC42" s="3"/>
      <c r="AD42" s="3"/>
      <c r="AE42" s="3"/>
      <c r="AF42" s="3"/>
      <c r="AG42" s="3"/>
      <c r="AH42" s="3"/>
      <c r="AI42" s="3"/>
      <c r="AJ42" s="3"/>
      <c r="AK42" s="3"/>
      <c r="AL42" s="3"/>
      <c r="AM42" s="3"/>
      <c r="AN42" s="3"/>
      <c r="AO42" s="3"/>
      <c r="AP42" s="3"/>
      <c r="AQ42" s="3"/>
    </row>
    <row r="43" spans="1:43" x14ac:dyDescent="0.4">
      <c r="Y43" s="3"/>
      <c r="Z43" s="3"/>
      <c r="AA43" s="3"/>
      <c r="AB43" s="3"/>
      <c r="AC43" s="3"/>
      <c r="AD43" s="3"/>
      <c r="AE43" s="3"/>
      <c r="AF43" s="3"/>
      <c r="AG43" s="3"/>
      <c r="AH43" s="3"/>
      <c r="AI43" s="3"/>
      <c r="AJ43" s="3"/>
      <c r="AK43" s="3"/>
      <c r="AL43" s="3"/>
      <c r="AM43" s="3"/>
      <c r="AN43" s="3"/>
      <c r="AO43" s="3"/>
      <c r="AP43" s="3"/>
      <c r="AQ43" s="3"/>
    </row>
    <row r="50" spans="1:2" x14ac:dyDescent="0.4">
      <c r="A50" s="2" t="s">
        <v>0</v>
      </c>
      <c r="B50" s="2" t="s">
        <v>0</v>
      </c>
    </row>
  </sheetData>
  <sheetProtection algorithmName="SHA-512" hashValue="Ka6hGzJqfwniosMcZ40NpPNQbkoOR086ecqsLCmxYPHKX6UpVumaB1eREX5vVMtogHAxm7imcSWxOB92xn4hJg==" saltValue="aMcfTyaeQdPovvSzz4/9SQ==" spinCount="100000" sheet="1" objects="1" scenarios="1" selectLockedCells="1"/>
  <pageMargins left="0.78740157499999996" right="0.78740157499999996" top="0.78740157499999996" bottom="0.78740157499999996" header="0.3" footer="0.3"/>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46"/>
  <sheetViews>
    <sheetView showGridLines="0" topLeftCell="A26" zoomScaleNormal="100" workbookViewId="0">
      <selection activeCell="B2" sqref="B2"/>
    </sheetView>
  </sheetViews>
  <sheetFormatPr baseColWidth="10" defaultColWidth="11.41015625" defaultRowHeight="12.7" x14ac:dyDescent="0.4"/>
  <cols>
    <col min="1" max="1" width="15.1171875" style="2" customWidth="1"/>
    <col min="2" max="2" width="11" style="2" customWidth="1"/>
    <col min="3" max="3" width="10.41015625" style="2" customWidth="1"/>
    <col min="4" max="4" width="10" style="2" customWidth="1"/>
    <col min="5" max="5" width="11" style="2" customWidth="1"/>
    <col min="6" max="6" width="13" style="2" customWidth="1"/>
    <col min="7" max="7" width="11" style="2" customWidth="1"/>
    <col min="8" max="8" width="13" style="2" customWidth="1"/>
    <col min="9" max="9" width="11" style="2" customWidth="1"/>
    <col min="10" max="10" width="13.1171875" style="2" customWidth="1"/>
    <col min="11" max="16384" width="11.41015625" style="2"/>
  </cols>
  <sheetData>
    <row r="1" spans="1:43" s="6" customFormat="1" ht="20.100000000000001" customHeight="1" thickTop="1" x14ac:dyDescent="0.4">
      <c r="A1" s="18"/>
      <c r="B1" s="46" t="s">
        <v>0</v>
      </c>
      <c r="C1" s="46"/>
      <c r="D1" s="46" t="s">
        <v>0</v>
      </c>
      <c r="E1" s="19" t="s">
        <v>1</v>
      </c>
      <c r="F1" s="20" t="s">
        <v>2</v>
      </c>
      <c r="G1" s="19" t="s">
        <v>1</v>
      </c>
      <c r="H1" s="20" t="s">
        <v>2</v>
      </c>
      <c r="I1" s="19" t="s">
        <v>1</v>
      </c>
      <c r="J1" s="21" t="s">
        <v>2</v>
      </c>
      <c r="K1" s="8"/>
      <c r="L1" s="8"/>
      <c r="M1" s="8"/>
      <c r="N1" s="8"/>
      <c r="O1" s="8"/>
      <c r="P1" s="8"/>
      <c r="Q1" s="8"/>
      <c r="R1" s="8"/>
      <c r="S1" s="8"/>
      <c r="T1" s="8"/>
      <c r="Y1" s="7"/>
      <c r="Z1" s="7"/>
      <c r="AA1" s="7"/>
      <c r="AB1" s="7"/>
      <c r="AC1" s="7"/>
      <c r="AD1" s="7"/>
      <c r="AE1" s="7"/>
      <c r="AF1" s="7"/>
      <c r="AG1" s="7"/>
      <c r="AH1" s="7"/>
      <c r="AI1" s="7"/>
      <c r="AJ1" s="7"/>
      <c r="AK1" s="7"/>
      <c r="AL1" s="7"/>
      <c r="AM1" s="7"/>
      <c r="AN1" s="7"/>
      <c r="AO1" s="7"/>
      <c r="AP1" s="7"/>
      <c r="AQ1" s="7"/>
    </row>
    <row r="2" spans="1:43" s="6" customFormat="1" ht="20.100000000000001" customHeight="1" x14ac:dyDescent="0.4">
      <c r="A2" s="22" t="s">
        <v>3</v>
      </c>
      <c r="B2" s="53">
        <v>0.02</v>
      </c>
      <c r="C2" s="45"/>
      <c r="D2" s="45"/>
      <c r="E2" s="9" t="s">
        <v>4</v>
      </c>
      <c r="F2" s="10" t="s">
        <v>5</v>
      </c>
      <c r="G2" s="9" t="s">
        <v>4</v>
      </c>
      <c r="H2" s="10" t="s">
        <v>5</v>
      </c>
      <c r="I2" s="9" t="s">
        <v>4</v>
      </c>
      <c r="J2" s="23" t="s">
        <v>5</v>
      </c>
      <c r="M2" s="6" t="s">
        <v>0</v>
      </c>
      <c r="Y2" s="7"/>
      <c r="Z2" s="7"/>
      <c r="AA2" s="7"/>
      <c r="AB2" s="7"/>
      <c r="AC2" s="7"/>
      <c r="AD2" s="7"/>
      <c r="AE2" s="7"/>
      <c r="AF2" s="7"/>
      <c r="AG2" s="7"/>
      <c r="AH2" s="7"/>
      <c r="AI2" s="7"/>
      <c r="AJ2" s="7"/>
      <c r="AK2" s="7"/>
      <c r="AL2" s="7"/>
      <c r="AM2" s="7"/>
      <c r="AN2" s="7"/>
      <c r="AO2" s="7"/>
      <c r="AP2" s="7"/>
      <c r="AQ2" s="7"/>
    </row>
    <row r="3" spans="1:43" s="6" customFormat="1" ht="20.100000000000001" customHeight="1" x14ac:dyDescent="0.4">
      <c r="A3" s="22"/>
      <c r="B3" s="47" t="s">
        <v>6</v>
      </c>
      <c r="C3" s="47" t="s">
        <v>7</v>
      </c>
      <c r="D3" s="47" t="s">
        <v>8</v>
      </c>
      <c r="E3" s="9" t="s">
        <v>6</v>
      </c>
      <c r="F3" s="10" t="s">
        <v>6</v>
      </c>
      <c r="G3" s="9" t="s">
        <v>7</v>
      </c>
      <c r="H3" s="10" t="s">
        <v>7</v>
      </c>
      <c r="I3" s="9" t="s">
        <v>8</v>
      </c>
      <c r="J3" s="23" t="s">
        <v>8</v>
      </c>
      <c r="M3" s="6" t="s">
        <v>0</v>
      </c>
      <c r="Y3" s="7"/>
      <c r="Z3" s="7"/>
      <c r="AA3" s="7"/>
      <c r="AB3" s="7"/>
      <c r="AC3" s="7"/>
      <c r="AD3" s="7"/>
      <c r="AE3" s="7"/>
      <c r="AF3" s="7"/>
      <c r="AG3" s="7"/>
      <c r="AH3" s="7"/>
      <c r="AI3" s="7"/>
      <c r="AJ3" s="7"/>
      <c r="AK3" s="7"/>
      <c r="AL3" s="7"/>
      <c r="AM3" s="7"/>
      <c r="AN3" s="7"/>
      <c r="AO3" s="7"/>
      <c r="AP3" s="7"/>
      <c r="AQ3" s="7"/>
    </row>
    <row r="4" spans="1:43" s="6" customFormat="1" ht="20.100000000000001" customHeight="1" x14ac:dyDescent="0.4">
      <c r="A4" s="34" t="s">
        <v>9</v>
      </c>
      <c r="B4" s="52">
        <v>0</v>
      </c>
      <c r="C4" s="52">
        <v>0</v>
      </c>
      <c r="D4" s="48">
        <f>B4-C4</f>
        <v>0</v>
      </c>
      <c r="E4" s="35">
        <f>B4</f>
        <v>0</v>
      </c>
      <c r="F4" s="38">
        <f>E4</f>
        <v>0</v>
      </c>
      <c r="G4" s="35">
        <f>C4</f>
        <v>0</v>
      </c>
      <c r="H4" s="36">
        <f>G4</f>
        <v>0</v>
      </c>
      <c r="I4" s="35">
        <f>D4</f>
        <v>0</v>
      </c>
      <c r="J4" s="37">
        <f>I4</f>
        <v>0</v>
      </c>
      <c r="M4" s="6" t="s">
        <v>0</v>
      </c>
      <c r="Y4" s="7"/>
      <c r="Z4" s="7"/>
      <c r="AA4" s="7"/>
      <c r="AB4" s="7"/>
      <c r="AC4" s="7"/>
      <c r="AD4" s="7"/>
      <c r="AE4" s="7"/>
      <c r="AF4" s="7"/>
      <c r="AG4" s="7"/>
      <c r="AH4" s="7"/>
      <c r="AI4" s="7"/>
      <c r="AJ4" s="7"/>
      <c r="AK4" s="7"/>
      <c r="AL4" s="7"/>
      <c r="AM4" s="7"/>
      <c r="AN4" s="7"/>
      <c r="AO4" s="7"/>
      <c r="AP4" s="7"/>
      <c r="AQ4" s="7"/>
    </row>
    <row r="5" spans="1:43" s="6" customFormat="1" ht="20.100000000000001" customHeight="1" x14ac:dyDescent="0.4">
      <c r="A5" s="34" t="s">
        <v>10</v>
      </c>
      <c r="B5" s="52">
        <v>0</v>
      </c>
      <c r="C5" s="52">
        <v>0</v>
      </c>
      <c r="D5" s="48">
        <f t="shared" ref="D5:D14" si="0">B5-C5</f>
        <v>0</v>
      </c>
      <c r="E5" s="35">
        <f>B5*Hintergrundberechnungen!C4</f>
        <v>0</v>
      </c>
      <c r="F5" s="36">
        <f>$E$4 + E5</f>
        <v>0</v>
      </c>
      <c r="G5" s="35">
        <f>C5*Hintergrundberechnungen!C4</f>
        <v>0</v>
      </c>
      <c r="H5" s="36">
        <f t="shared" ref="H5:H24" si="1">G5+H4</f>
        <v>0</v>
      </c>
      <c r="I5" s="35">
        <f>D5*Hintergrundberechnungen!C4</f>
        <v>0</v>
      </c>
      <c r="J5" s="37">
        <f t="shared" ref="J5:J24" si="2">I5+J4</f>
        <v>0</v>
      </c>
      <c r="Y5" s="7"/>
      <c r="Z5" s="7"/>
      <c r="AA5" s="7"/>
      <c r="AB5" s="7"/>
      <c r="AC5" s="7"/>
      <c r="AD5" s="7"/>
      <c r="AE5" s="7"/>
      <c r="AF5" s="7"/>
      <c r="AG5" s="7"/>
      <c r="AH5" s="7"/>
      <c r="AI5" s="7"/>
      <c r="AJ5" s="7"/>
      <c r="AK5" s="7"/>
      <c r="AL5" s="7"/>
      <c r="AM5" s="7"/>
      <c r="AN5" s="7"/>
      <c r="AO5" s="7"/>
      <c r="AP5" s="7"/>
      <c r="AQ5" s="7"/>
    </row>
    <row r="6" spans="1:43" s="6" customFormat="1" ht="20.100000000000001" customHeight="1" x14ac:dyDescent="0.4">
      <c r="A6" s="34" t="s">
        <v>11</v>
      </c>
      <c r="B6" s="52">
        <v>0</v>
      </c>
      <c r="C6" s="52">
        <v>0</v>
      </c>
      <c r="D6" s="48">
        <f t="shared" si="0"/>
        <v>0</v>
      </c>
      <c r="E6" s="35">
        <f>B6*Hintergrundberechnungen!C5</f>
        <v>0</v>
      </c>
      <c r="F6" s="36">
        <f t="shared" ref="F6:F24" si="3">F5+E6</f>
        <v>0</v>
      </c>
      <c r="G6" s="35">
        <f>C6*Hintergrundberechnungen!C5</f>
        <v>0</v>
      </c>
      <c r="H6" s="36">
        <f t="shared" si="1"/>
        <v>0</v>
      </c>
      <c r="I6" s="35">
        <f>D6*Hintergrundberechnungen!C5</f>
        <v>0</v>
      </c>
      <c r="J6" s="37">
        <f t="shared" si="2"/>
        <v>0</v>
      </c>
      <c r="Y6" s="7"/>
      <c r="Z6" s="7"/>
      <c r="AA6" s="7"/>
      <c r="AB6" s="7"/>
      <c r="AC6" s="7"/>
      <c r="AD6" s="7"/>
      <c r="AE6" s="7"/>
      <c r="AF6" s="7"/>
      <c r="AG6" s="7"/>
      <c r="AH6" s="7"/>
      <c r="AI6" s="7"/>
      <c r="AJ6" s="7"/>
      <c r="AK6" s="7"/>
      <c r="AL6" s="7"/>
      <c r="AM6" s="7"/>
      <c r="AN6" s="7"/>
      <c r="AO6" s="7"/>
      <c r="AP6" s="7"/>
      <c r="AQ6" s="7"/>
    </row>
    <row r="7" spans="1:43" s="6" customFormat="1" ht="20.100000000000001" customHeight="1" x14ac:dyDescent="0.4">
      <c r="A7" s="34" t="s">
        <v>12</v>
      </c>
      <c r="B7" s="52">
        <v>0</v>
      </c>
      <c r="C7" s="52">
        <v>0</v>
      </c>
      <c r="D7" s="48">
        <f t="shared" si="0"/>
        <v>0</v>
      </c>
      <c r="E7" s="35">
        <f>B7*Hintergrundberechnungen!C6</f>
        <v>0</v>
      </c>
      <c r="F7" s="36">
        <f t="shared" si="3"/>
        <v>0</v>
      </c>
      <c r="G7" s="35">
        <f>C7*Hintergrundberechnungen!C6</f>
        <v>0</v>
      </c>
      <c r="H7" s="36">
        <f t="shared" si="1"/>
        <v>0</v>
      </c>
      <c r="I7" s="35">
        <f>D7*Hintergrundberechnungen!C6</f>
        <v>0</v>
      </c>
      <c r="J7" s="37">
        <f t="shared" si="2"/>
        <v>0</v>
      </c>
      <c r="Y7" s="7"/>
      <c r="Z7" s="7"/>
      <c r="AA7" s="7"/>
      <c r="AB7" s="7"/>
      <c r="AC7" s="7"/>
      <c r="AD7" s="7"/>
      <c r="AE7" s="7"/>
      <c r="AF7" s="7"/>
      <c r="AG7" s="7"/>
      <c r="AH7" s="7"/>
      <c r="AI7" s="7"/>
      <c r="AJ7" s="7"/>
      <c r="AK7" s="7"/>
      <c r="AL7" s="7"/>
      <c r="AM7" s="7"/>
      <c r="AN7" s="7"/>
      <c r="AO7" s="7"/>
      <c r="AP7" s="7"/>
      <c r="AQ7" s="7"/>
    </row>
    <row r="8" spans="1:43" s="6" customFormat="1" ht="20.100000000000001" customHeight="1" x14ac:dyDescent="0.4">
      <c r="A8" s="34" t="s">
        <v>13</v>
      </c>
      <c r="B8" s="52">
        <v>0</v>
      </c>
      <c r="C8" s="52">
        <v>0</v>
      </c>
      <c r="D8" s="48">
        <f t="shared" si="0"/>
        <v>0</v>
      </c>
      <c r="E8" s="35">
        <f>B8*Hintergrundberechnungen!C7</f>
        <v>0</v>
      </c>
      <c r="F8" s="36">
        <f t="shared" si="3"/>
        <v>0</v>
      </c>
      <c r="G8" s="35">
        <f>C8*Hintergrundberechnungen!C7</f>
        <v>0</v>
      </c>
      <c r="H8" s="36">
        <f t="shared" si="1"/>
        <v>0</v>
      </c>
      <c r="I8" s="35">
        <f>D8*Hintergrundberechnungen!C7</f>
        <v>0</v>
      </c>
      <c r="J8" s="37">
        <f t="shared" si="2"/>
        <v>0</v>
      </c>
      <c r="Y8" s="7"/>
      <c r="Z8" s="7"/>
      <c r="AA8" s="7"/>
      <c r="AB8" s="7"/>
      <c r="AC8" s="7"/>
      <c r="AD8" s="7"/>
      <c r="AE8" s="7"/>
      <c r="AF8" s="7"/>
      <c r="AG8" s="7"/>
      <c r="AH8" s="7"/>
      <c r="AI8" s="7"/>
      <c r="AJ8" s="7"/>
      <c r="AK8" s="7"/>
      <c r="AL8" s="7"/>
      <c r="AM8" s="7"/>
      <c r="AN8" s="7"/>
      <c r="AO8" s="7"/>
      <c r="AP8" s="7"/>
      <c r="AQ8" s="7"/>
    </row>
    <row r="9" spans="1:43" s="6" customFormat="1" ht="20.100000000000001" customHeight="1" x14ac:dyDescent="0.4">
      <c r="A9" s="34" t="s">
        <v>14</v>
      </c>
      <c r="B9" s="52">
        <v>0</v>
      </c>
      <c r="C9" s="52">
        <v>0</v>
      </c>
      <c r="D9" s="48">
        <f t="shared" si="0"/>
        <v>0</v>
      </c>
      <c r="E9" s="35">
        <f>B9*Hintergrundberechnungen!C8</f>
        <v>0</v>
      </c>
      <c r="F9" s="36">
        <f t="shared" si="3"/>
        <v>0</v>
      </c>
      <c r="G9" s="35">
        <f>C9*Hintergrundberechnungen!C8</f>
        <v>0</v>
      </c>
      <c r="H9" s="36">
        <f t="shared" si="1"/>
        <v>0</v>
      </c>
      <c r="I9" s="35">
        <f>D9*Hintergrundberechnungen!C8</f>
        <v>0</v>
      </c>
      <c r="J9" s="37">
        <f t="shared" si="2"/>
        <v>0</v>
      </c>
      <c r="Y9" s="7"/>
      <c r="Z9" s="7"/>
      <c r="AA9" s="7"/>
      <c r="AB9" s="7"/>
      <c r="AC9" s="7"/>
      <c r="AD9" s="7"/>
      <c r="AE9" s="7"/>
      <c r="AF9" s="7"/>
      <c r="AG9" s="7"/>
      <c r="AH9" s="7"/>
      <c r="AI9" s="7"/>
      <c r="AJ9" s="7"/>
      <c r="AK9" s="7"/>
      <c r="AL9" s="7"/>
      <c r="AM9" s="7"/>
      <c r="AN9" s="7"/>
      <c r="AO9" s="7"/>
      <c r="AP9" s="7"/>
      <c r="AQ9" s="7"/>
    </row>
    <row r="10" spans="1:43" s="6" customFormat="1" ht="20.100000000000001" customHeight="1" x14ac:dyDescent="0.4">
      <c r="A10" s="34" t="s">
        <v>15</v>
      </c>
      <c r="B10" s="52">
        <v>0</v>
      </c>
      <c r="C10" s="52">
        <v>0</v>
      </c>
      <c r="D10" s="48">
        <f t="shared" si="0"/>
        <v>0</v>
      </c>
      <c r="E10" s="35">
        <f>B10*Hintergrundberechnungen!C9</f>
        <v>0</v>
      </c>
      <c r="F10" s="36">
        <f t="shared" si="3"/>
        <v>0</v>
      </c>
      <c r="G10" s="35">
        <f>C10*Hintergrundberechnungen!C9</f>
        <v>0</v>
      </c>
      <c r="H10" s="36">
        <f t="shared" si="1"/>
        <v>0</v>
      </c>
      <c r="I10" s="35">
        <f>D10*Hintergrundberechnungen!C9</f>
        <v>0</v>
      </c>
      <c r="J10" s="37">
        <f t="shared" si="2"/>
        <v>0</v>
      </c>
      <c r="Y10" s="7"/>
      <c r="Z10" s="7"/>
      <c r="AA10" s="7"/>
      <c r="AB10" s="7"/>
      <c r="AC10" s="7"/>
      <c r="AD10" s="7"/>
      <c r="AE10" s="7"/>
      <c r="AF10" s="7"/>
      <c r="AG10" s="7"/>
      <c r="AH10" s="7"/>
      <c r="AI10" s="7"/>
      <c r="AJ10" s="7"/>
      <c r="AK10" s="7"/>
      <c r="AL10" s="7"/>
      <c r="AM10" s="7"/>
      <c r="AN10" s="7"/>
      <c r="AO10" s="7"/>
      <c r="AP10" s="7"/>
      <c r="AQ10" s="7"/>
    </row>
    <row r="11" spans="1:43" s="6" customFormat="1" ht="20.100000000000001" customHeight="1" x14ac:dyDescent="0.4">
      <c r="A11" s="34" t="s">
        <v>16</v>
      </c>
      <c r="B11" s="52">
        <v>0</v>
      </c>
      <c r="C11" s="52">
        <v>0</v>
      </c>
      <c r="D11" s="48">
        <f t="shared" si="0"/>
        <v>0</v>
      </c>
      <c r="E11" s="35">
        <f>B11*Hintergrundberechnungen!C10</f>
        <v>0</v>
      </c>
      <c r="F11" s="36">
        <f t="shared" si="3"/>
        <v>0</v>
      </c>
      <c r="G11" s="35">
        <f>C11*Hintergrundberechnungen!C10</f>
        <v>0</v>
      </c>
      <c r="H11" s="36">
        <f t="shared" si="1"/>
        <v>0</v>
      </c>
      <c r="I11" s="35">
        <f>D11*Hintergrundberechnungen!C10</f>
        <v>0</v>
      </c>
      <c r="J11" s="37">
        <f t="shared" si="2"/>
        <v>0</v>
      </c>
      <c r="Y11" s="7"/>
      <c r="Z11" s="7"/>
      <c r="AA11" s="7"/>
      <c r="AB11" s="7"/>
      <c r="AC11" s="7"/>
      <c r="AD11" s="7"/>
      <c r="AE11" s="7"/>
      <c r="AF11" s="7"/>
      <c r="AG11" s="7"/>
      <c r="AH11" s="7"/>
      <c r="AI11" s="7"/>
      <c r="AJ11" s="7"/>
      <c r="AK11" s="7"/>
      <c r="AL11" s="7"/>
      <c r="AM11" s="7"/>
      <c r="AN11" s="7"/>
      <c r="AO11" s="7"/>
      <c r="AP11" s="7"/>
      <c r="AQ11" s="7"/>
    </row>
    <row r="12" spans="1:43" s="6" customFormat="1" ht="20.100000000000001" customHeight="1" x14ac:dyDescent="0.4">
      <c r="A12" s="34" t="s">
        <v>17</v>
      </c>
      <c r="B12" s="52">
        <v>0</v>
      </c>
      <c r="C12" s="52">
        <v>0</v>
      </c>
      <c r="D12" s="48">
        <f t="shared" si="0"/>
        <v>0</v>
      </c>
      <c r="E12" s="35">
        <f>B12*Hintergrundberechnungen!C11</f>
        <v>0</v>
      </c>
      <c r="F12" s="36">
        <f t="shared" si="3"/>
        <v>0</v>
      </c>
      <c r="G12" s="35">
        <f>C12*Hintergrundberechnungen!C11</f>
        <v>0</v>
      </c>
      <c r="H12" s="36">
        <f t="shared" si="1"/>
        <v>0</v>
      </c>
      <c r="I12" s="35">
        <f>D12*Hintergrundberechnungen!C11</f>
        <v>0</v>
      </c>
      <c r="J12" s="37">
        <f t="shared" si="2"/>
        <v>0</v>
      </c>
      <c r="Y12" s="7"/>
      <c r="Z12" s="7"/>
      <c r="AA12" s="7"/>
      <c r="AB12" s="7"/>
      <c r="AC12" s="7"/>
      <c r="AD12" s="7"/>
      <c r="AE12" s="7"/>
      <c r="AF12" s="7"/>
      <c r="AG12" s="7"/>
      <c r="AH12" s="7"/>
      <c r="AI12" s="7"/>
      <c r="AJ12" s="7"/>
      <c r="AK12" s="7"/>
      <c r="AL12" s="7"/>
      <c r="AM12" s="7"/>
      <c r="AN12" s="7"/>
      <c r="AO12" s="7"/>
      <c r="AP12" s="7"/>
      <c r="AQ12" s="7"/>
    </row>
    <row r="13" spans="1:43" s="6" customFormat="1" ht="20.100000000000001" customHeight="1" x14ac:dyDescent="0.4">
      <c r="A13" s="34" t="s">
        <v>18</v>
      </c>
      <c r="B13" s="52">
        <v>0</v>
      </c>
      <c r="C13" s="52">
        <v>0</v>
      </c>
      <c r="D13" s="48">
        <f t="shared" si="0"/>
        <v>0</v>
      </c>
      <c r="E13" s="35">
        <f>B13*Hintergrundberechnungen!C12</f>
        <v>0</v>
      </c>
      <c r="F13" s="36">
        <f t="shared" si="3"/>
        <v>0</v>
      </c>
      <c r="G13" s="35">
        <f>C13*Hintergrundberechnungen!C12</f>
        <v>0</v>
      </c>
      <c r="H13" s="36">
        <f t="shared" si="1"/>
        <v>0</v>
      </c>
      <c r="I13" s="35">
        <f>D13*Hintergrundberechnungen!C12</f>
        <v>0</v>
      </c>
      <c r="J13" s="37">
        <f t="shared" si="2"/>
        <v>0</v>
      </c>
      <c r="Y13" s="7"/>
      <c r="Z13" s="7"/>
      <c r="AA13" s="7"/>
      <c r="AB13" s="7"/>
      <c r="AC13" s="7"/>
      <c r="AD13" s="7"/>
      <c r="AE13" s="7"/>
      <c r="AF13" s="7"/>
      <c r="AG13" s="7"/>
      <c r="AH13" s="7"/>
      <c r="AI13" s="7"/>
      <c r="AJ13" s="7"/>
      <c r="AK13" s="7"/>
      <c r="AL13" s="7"/>
      <c r="AM13" s="7"/>
      <c r="AN13" s="7"/>
      <c r="AO13" s="7"/>
      <c r="AP13" s="7"/>
      <c r="AQ13" s="7"/>
    </row>
    <row r="14" spans="1:43" s="6" customFormat="1" ht="20.100000000000001" customHeight="1" x14ac:dyDescent="0.4">
      <c r="A14" s="34" t="s">
        <v>19</v>
      </c>
      <c r="B14" s="52">
        <v>0</v>
      </c>
      <c r="C14" s="52">
        <v>0</v>
      </c>
      <c r="D14" s="48">
        <f t="shared" si="0"/>
        <v>0</v>
      </c>
      <c r="E14" s="35">
        <f>B14*Hintergrundberechnungen!C13</f>
        <v>0</v>
      </c>
      <c r="F14" s="36">
        <f t="shared" si="3"/>
        <v>0</v>
      </c>
      <c r="G14" s="35">
        <f>C14*Hintergrundberechnungen!C13</f>
        <v>0</v>
      </c>
      <c r="H14" s="36">
        <f t="shared" si="1"/>
        <v>0</v>
      </c>
      <c r="I14" s="35">
        <f>D14*Hintergrundberechnungen!C13</f>
        <v>0</v>
      </c>
      <c r="J14" s="37">
        <f t="shared" si="2"/>
        <v>0</v>
      </c>
      <c r="Y14" s="7"/>
      <c r="Z14" s="7"/>
      <c r="AA14" s="7"/>
      <c r="AB14" s="7"/>
      <c r="AC14" s="7"/>
      <c r="AD14" s="7"/>
      <c r="AE14" s="7"/>
      <c r="AF14" s="7"/>
      <c r="AG14" s="7"/>
      <c r="AH14" s="7"/>
      <c r="AI14" s="7"/>
      <c r="AJ14" s="7"/>
      <c r="AK14" s="7"/>
      <c r="AL14" s="7"/>
      <c r="AM14" s="7"/>
      <c r="AN14" s="7"/>
      <c r="AO14" s="7"/>
      <c r="AP14" s="7"/>
      <c r="AQ14" s="7"/>
    </row>
    <row r="15" spans="1:43" s="6" customFormat="1" ht="20.100000000000001" customHeight="1" x14ac:dyDescent="0.4">
      <c r="A15" s="34" t="s">
        <v>33</v>
      </c>
      <c r="B15" s="52">
        <v>0</v>
      </c>
      <c r="C15" s="52">
        <v>0</v>
      </c>
      <c r="D15" s="48">
        <f t="shared" ref="D15:D24" si="4">C15-B15</f>
        <v>0</v>
      </c>
      <c r="E15" s="35">
        <f>B15*Hintergrundberechnungen!C14</f>
        <v>0</v>
      </c>
      <c r="F15" s="36">
        <f t="shared" si="3"/>
        <v>0</v>
      </c>
      <c r="G15" s="35">
        <f>C15*Hintergrundberechnungen!C14</f>
        <v>0</v>
      </c>
      <c r="H15" s="36">
        <f t="shared" si="1"/>
        <v>0</v>
      </c>
      <c r="I15" s="35">
        <f>D15*Hintergrundberechnungen!C14</f>
        <v>0</v>
      </c>
      <c r="J15" s="37">
        <f t="shared" si="2"/>
        <v>0</v>
      </c>
      <c r="Y15" s="7"/>
      <c r="Z15" s="7"/>
      <c r="AA15" s="7"/>
      <c r="AB15" s="7"/>
      <c r="AC15" s="7"/>
      <c r="AD15" s="7"/>
      <c r="AE15" s="7"/>
      <c r="AF15" s="7"/>
      <c r="AG15" s="7"/>
      <c r="AH15" s="7"/>
      <c r="AI15" s="7"/>
      <c r="AJ15" s="7"/>
      <c r="AK15" s="7"/>
      <c r="AL15" s="7"/>
      <c r="AM15" s="7"/>
      <c r="AN15" s="7"/>
      <c r="AO15" s="7"/>
      <c r="AP15" s="7"/>
      <c r="AQ15" s="7"/>
    </row>
    <row r="16" spans="1:43" s="6" customFormat="1" ht="20.100000000000001" customHeight="1" x14ac:dyDescent="0.4">
      <c r="A16" s="34" t="s">
        <v>34</v>
      </c>
      <c r="B16" s="52">
        <v>0</v>
      </c>
      <c r="C16" s="52">
        <v>0</v>
      </c>
      <c r="D16" s="48">
        <f t="shared" si="4"/>
        <v>0</v>
      </c>
      <c r="E16" s="35">
        <f>B16*Hintergrundberechnungen!C15</f>
        <v>0</v>
      </c>
      <c r="F16" s="36">
        <f t="shared" si="3"/>
        <v>0</v>
      </c>
      <c r="G16" s="35">
        <f>C16*Hintergrundberechnungen!C15</f>
        <v>0</v>
      </c>
      <c r="H16" s="36">
        <f t="shared" si="1"/>
        <v>0</v>
      </c>
      <c r="I16" s="35">
        <f>D16*Hintergrundberechnungen!C15</f>
        <v>0</v>
      </c>
      <c r="J16" s="37">
        <f t="shared" si="2"/>
        <v>0</v>
      </c>
      <c r="Y16" s="7"/>
      <c r="Z16" s="7"/>
      <c r="AA16" s="7"/>
      <c r="AB16" s="7"/>
      <c r="AC16" s="7"/>
      <c r="AD16" s="7"/>
      <c r="AE16" s="7"/>
      <c r="AF16" s="7"/>
      <c r="AG16" s="7"/>
      <c r="AH16" s="7"/>
      <c r="AI16" s="7"/>
      <c r="AJ16" s="7"/>
      <c r="AK16" s="7"/>
      <c r="AL16" s="7"/>
      <c r="AM16" s="7"/>
      <c r="AN16" s="7"/>
      <c r="AO16" s="7"/>
      <c r="AP16" s="7"/>
      <c r="AQ16" s="7"/>
    </row>
    <row r="17" spans="1:43" s="6" customFormat="1" ht="20.100000000000001" customHeight="1" x14ac:dyDescent="0.4">
      <c r="A17" s="34" t="s">
        <v>35</v>
      </c>
      <c r="B17" s="52">
        <v>0</v>
      </c>
      <c r="C17" s="52">
        <v>0</v>
      </c>
      <c r="D17" s="48">
        <f t="shared" si="4"/>
        <v>0</v>
      </c>
      <c r="E17" s="35">
        <f>B17*Hintergrundberechnungen!C16</f>
        <v>0</v>
      </c>
      <c r="F17" s="36">
        <f t="shared" si="3"/>
        <v>0</v>
      </c>
      <c r="G17" s="35">
        <f>C17*Hintergrundberechnungen!C16</f>
        <v>0</v>
      </c>
      <c r="H17" s="36">
        <f t="shared" si="1"/>
        <v>0</v>
      </c>
      <c r="I17" s="35">
        <f>D17*Hintergrundberechnungen!C16</f>
        <v>0</v>
      </c>
      <c r="J17" s="37">
        <f t="shared" si="2"/>
        <v>0</v>
      </c>
      <c r="Y17" s="7"/>
      <c r="Z17" s="7"/>
      <c r="AA17" s="7"/>
      <c r="AB17" s="7"/>
      <c r="AC17" s="7"/>
      <c r="AD17" s="7"/>
      <c r="AE17" s="7"/>
      <c r="AF17" s="7"/>
      <c r="AG17" s="7"/>
      <c r="AH17" s="7"/>
      <c r="AI17" s="7"/>
      <c r="AJ17" s="7"/>
      <c r="AK17" s="7"/>
      <c r="AL17" s="7"/>
      <c r="AM17" s="7"/>
      <c r="AN17" s="7"/>
      <c r="AO17" s="7"/>
      <c r="AP17" s="7"/>
      <c r="AQ17" s="7"/>
    </row>
    <row r="18" spans="1:43" s="6" customFormat="1" ht="20.100000000000001" customHeight="1" x14ac:dyDescent="0.4">
      <c r="A18" s="34" t="s">
        <v>36</v>
      </c>
      <c r="B18" s="52">
        <v>0</v>
      </c>
      <c r="C18" s="52">
        <v>0</v>
      </c>
      <c r="D18" s="48">
        <f t="shared" si="4"/>
        <v>0</v>
      </c>
      <c r="E18" s="35">
        <f>B18*Hintergrundberechnungen!C17</f>
        <v>0</v>
      </c>
      <c r="F18" s="36">
        <f t="shared" si="3"/>
        <v>0</v>
      </c>
      <c r="G18" s="35">
        <f>C18*Hintergrundberechnungen!C17</f>
        <v>0</v>
      </c>
      <c r="H18" s="36">
        <f t="shared" si="1"/>
        <v>0</v>
      </c>
      <c r="I18" s="35">
        <f>D18*Hintergrundberechnungen!C17</f>
        <v>0</v>
      </c>
      <c r="J18" s="37">
        <f t="shared" si="2"/>
        <v>0</v>
      </c>
      <c r="Y18" s="7"/>
      <c r="Z18" s="7"/>
      <c r="AA18" s="7"/>
      <c r="AB18" s="7"/>
      <c r="AC18" s="7"/>
      <c r="AD18" s="7"/>
      <c r="AE18" s="7"/>
      <c r="AF18" s="7"/>
      <c r="AG18" s="7"/>
      <c r="AH18" s="7"/>
      <c r="AI18" s="7"/>
      <c r="AJ18" s="7"/>
      <c r="AK18" s="7"/>
      <c r="AL18" s="7"/>
      <c r="AM18" s="7"/>
      <c r="AN18" s="7"/>
      <c r="AO18" s="7"/>
      <c r="AP18" s="7"/>
      <c r="AQ18" s="7"/>
    </row>
    <row r="19" spans="1:43" s="6" customFormat="1" ht="20.100000000000001" customHeight="1" x14ac:dyDescent="0.4">
      <c r="A19" s="34" t="s">
        <v>37</v>
      </c>
      <c r="B19" s="52">
        <v>0</v>
      </c>
      <c r="C19" s="52">
        <v>0</v>
      </c>
      <c r="D19" s="48">
        <f t="shared" si="4"/>
        <v>0</v>
      </c>
      <c r="E19" s="35">
        <f>B19*Hintergrundberechnungen!C18</f>
        <v>0</v>
      </c>
      <c r="F19" s="36">
        <f t="shared" si="3"/>
        <v>0</v>
      </c>
      <c r="G19" s="35">
        <f>C19*Hintergrundberechnungen!C18</f>
        <v>0</v>
      </c>
      <c r="H19" s="36">
        <f t="shared" si="1"/>
        <v>0</v>
      </c>
      <c r="I19" s="35">
        <f>D19*Hintergrundberechnungen!C18</f>
        <v>0</v>
      </c>
      <c r="J19" s="37">
        <f t="shared" si="2"/>
        <v>0</v>
      </c>
      <c r="Y19" s="7"/>
      <c r="Z19" s="7"/>
      <c r="AA19" s="7"/>
      <c r="AB19" s="7"/>
      <c r="AC19" s="7"/>
      <c r="AD19" s="7"/>
      <c r="AE19" s="7"/>
      <c r="AF19" s="7"/>
      <c r="AG19" s="7"/>
      <c r="AH19" s="7"/>
      <c r="AI19" s="7"/>
      <c r="AJ19" s="7"/>
      <c r="AK19" s="7"/>
      <c r="AL19" s="7"/>
      <c r="AM19" s="7"/>
      <c r="AN19" s="7"/>
      <c r="AO19" s="7"/>
      <c r="AP19" s="7"/>
      <c r="AQ19" s="7"/>
    </row>
    <row r="20" spans="1:43" s="6" customFormat="1" ht="20.100000000000001" customHeight="1" x14ac:dyDescent="0.4">
      <c r="A20" s="34" t="s">
        <v>38</v>
      </c>
      <c r="B20" s="52">
        <v>0</v>
      </c>
      <c r="C20" s="52">
        <v>0</v>
      </c>
      <c r="D20" s="48">
        <f t="shared" si="4"/>
        <v>0</v>
      </c>
      <c r="E20" s="35">
        <f>B20*Hintergrundberechnungen!C19</f>
        <v>0</v>
      </c>
      <c r="F20" s="36">
        <f t="shared" si="3"/>
        <v>0</v>
      </c>
      <c r="G20" s="35">
        <f>C20*Hintergrundberechnungen!C19</f>
        <v>0</v>
      </c>
      <c r="H20" s="36">
        <f t="shared" si="1"/>
        <v>0</v>
      </c>
      <c r="I20" s="35">
        <f>D20*Hintergrundberechnungen!C19</f>
        <v>0</v>
      </c>
      <c r="J20" s="37">
        <f t="shared" si="2"/>
        <v>0</v>
      </c>
      <c r="Y20" s="7"/>
      <c r="Z20" s="7"/>
      <c r="AA20" s="7"/>
      <c r="AB20" s="7"/>
      <c r="AC20" s="7"/>
      <c r="AD20" s="7"/>
      <c r="AE20" s="7"/>
      <c r="AF20" s="7"/>
      <c r="AG20" s="7"/>
      <c r="AH20" s="7"/>
      <c r="AI20" s="7"/>
      <c r="AJ20" s="7"/>
      <c r="AK20" s="7"/>
      <c r="AL20" s="7"/>
      <c r="AM20" s="7"/>
      <c r="AN20" s="7"/>
      <c r="AO20" s="7"/>
      <c r="AP20" s="7"/>
      <c r="AQ20" s="7"/>
    </row>
    <row r="21" spans="1:43" s="6" customFormat="1" ht="20.100000000000001" customHeight="1" x14ac:dyDescent="0.4">
      <c r="A21" s="34" t="s">
        <v>39</v>
      </c>
      <c r="B21" s="52">
        <v>0</v>
      </c>
      <c r="C21" s="52">
        <v>0</v>
      </c>
      <c r="D21" s="48">
        <f t="shared" si="4"/>
        <v>0</v>
      </c>
      <c r="E21" s="35">
        <f>B21*Hintergrundberechnungen!C20</f>
        <v>0</v>
      </c>
      <c r="F21" s="36">
        <f t="shared" si="3"/>
        <v>0</v>
      </c>
      <c r="G21" s="35">
        <f>C21*Hintergrundberechnungen!C20</f>
        <v>0</v>
      </c>
      <c r="H21" s="36">
        <f t="shared" si="1"/>
        <v>0</v>
      </c>
      <c r="I21" s="35">
        <f>D21*Hintergrundberechnungen!C20</f>
        <v>0</v>
      </c>
      <c r="J21" s="37">
        <f t="shared" si="2"/>
        <v>0</v>
      </c>
      <c r="Y21" s="7"/>
      <c r="Z21" s="7"/>
      <c r="AA21" s="7"/>
      <c r="AB21" s="7"/>
      <c r="AC21" s="7"/>
      <c r="AD21" s="7"/>
      <c r="AE21" s="7"/>
      <c r="AF21" s="7"/>
      <c r="AG21" s="7"/>
      <c r="AH21" s="7"/>
      <c r="AI21" s="7"/>
      <c r="AJ21" s="7"/>
      <c r="AK21" s="7"/>
      <c r="AL21" s="7"/>
      <c r="AM21" s="7"/>
      <c r="AN21" s="7"/>
      <c r="AO21" s="7"/>
      <c r="AP21" s="7"/>
      <c r="AQ21" s="7"/>
    </row>
    <row r="22" spans="1:43" s="6" customFormat="1" ht="20.100000000000001" customHeight="1" x14ac:dyDescent="0.4">
      <c r="A22" s="34" t="s">
        <v>40</v>
      </c>
      <c r="B22" s="52">
        <v>0</v>
      </c>
      <c r="C22" s="52">
        <v>0</v>
      </c>
      <c r="D22" s="48">
        <f t="shared" si="4"/>
        <v>0</v>
      </c>
      <c r="E22" s="35">
        <f>B22*Hintergrundberechnungen!C21</f>
        <v>0</v>
      </c>
      <c r="F22" s="36">
        <f t="shared" si="3"/>
        <v>0</v>
      </c>
      <c r="G22" s="35">
        <f>C22*Hintergrundberechnungen!C21</f>
        <v>0</v>
      </c>
      <c r="H22" s="36">
        <f t="shared" si="1"/>
        <v>0</v>
      </c>
      <c r="I22" s="35">
        <f>D22*Hintergrundberechnungen!C21</f>
        <v>0</v>
      </c>
      <c r="J22" s="37">
        <f t="shared" si="2"/>
        <v>0</v>
      </c>
      <c r="Y22" s="7"/>
      <c r="Z22" s="7"/>
      <c r="AA22" s="7"/>
      <c r="AB22" s="7"/>
      <c r="AC22" s="7"/>
      <c r="AD22" s="7"/>
      <c r="AE22" s="7"/>
      <c r="AF22" s="7"/>
      <c r="AG22" s="7"/>
      <c r="AH22" s="7"/>
      <c r="AI22" s="7"/>
      <c r="AJ22" s="7"/>
      <c r="AK22" s="7"/>
      <c r="AL22" s="7"/>
      <c r="AM22" s="7"/>
      <c r="AN22" s="7"/>
      <c r="AO22" s="7"/>
      <c r="AP22" s="7"/>
      <c r="AQ22" s="7"/>
    </row>
    <row r="23" spans="1:43" s="6" customFormat="1" ht="20.100000000000001" customHeight="1" x14ac:dyDescent="0.4">
      <c r="A23" s="34" t="s">
        <v>41</v>
      </c>
      <c r="B23" s="52">
        <v>0</v>
      </c>
      <c r="C23" s="52">
        <v>0</v>
      </c>
      <c r="D23" s="48">
        <f t="shared" si="4"/>
        <v>0</v>
      </c>
      <c r="E23" s="35">
        <f>B23*Hintergrundberechnungen!C22</f>
        <v>0</v>
      </c>
      <c r="F23" s="36">
        <f t="shared" si="3"/>
        <v>0</v>
      </c>
      <c r="G23" s="35">
        <f>C23*Hintergrundberechnungen!C22</f>
        <v>0</v>
      </c>
      <c r="H23" s="36">
        <f t="shared" si="1"/>
        <v>0</v>
      </c>
      <c r="I23" s="35">
        <f>D23*Hintergrundberechnungen!C22</f>
        <v>0</v>
      </c>
      <c r="J23" s="37">
        <f t="shared" si="2"/>
        <v>0</v>
      </c>
      <c r="Y23" s="7"/>
      <c r="Z23" s="7"/>
      <c r="AA23" s="7"/>
      <c r="AB23" s="7"/>
      <c r="AC23" s="7"/>
      <c r="AD23" s="7"/>
      <c r="AE23" s="7"/>
      <c r="AF23" s="7"/>
      <c r="AG23" s="7"/>
      <c r="AH23" s="7"/>
      <c r="AI23" s="7"/>
      <c r="AJ23" s="7"/>
      <c r="AK23" s="7"/>
      <c r="AL23" s="7"/>
      <c r="AM23" s="7"/>
      <c r="AN23" s="7"/>
      <c r="AO23" s="7"/>
      <c r="AP23" s="7"/>
      <c r="AQ23" s="7"/>
    </row>
    <row r="24" spans="1:43" s="6" customFormat="1" ht="20.100000000000001" customHeight="1" thickBot="1" x14ac:dyDescent="0.45">
      <c r="A24" s="34" t="s">
        <v>42</v>
      </c>
      <c r="B24" s="52">
        <v>0</v>
      </c>
      <c r="C24" s="52">
        <v>0</v>
      </c>
      <c r="D24" s="48">
        <f t="shared" si="4"/>
        <v>0</v>
      </c>
      <c r="E24" s="35">
        <f>B24*Hintergrundberechnungen!C23</f>
        <v>0</v>
      </c>
      <c r="F24" s="36">
        <f t="shared" si="3"/>
        <v>0</v>
      </c>
      <c r="G24" s="35">
        <f>C24*Hintergrundberechnungen!C23</f>
        <v>0</v>
      </c>
      <c r="H24" s="36">
        <f t="shared" si="1"/>
        <v>0</v>
      </c>
      <c r="I24" s="35">
        <f>D24*Hintergrundberechnungen!C23</f>
        <v>0</v>
      </c>
      <c r="J24" s="37">
        <f t="shared" si="2"/>
        <v>0</v>
      </c>
      <c r="Y24" s="7"/>
      <c r="Z24" s="7"/>
      <c r="AA24" s="7"/>
      <c r="AB24" s="7"/>
      <c r="AC24" s="7"/>
      <c r="AD24" s="7"/>
      <c r="AE24" s="7"/>
      <c r="AF24" s="7"/>
      <c r="AG24" s="7"/>
      <c r="AH24" s="7"/>
      <c r="AI24" s="7"/>
      <c r="AJ24" s="7"/>
      <c r="AK24" s="7"/>
      <c r="AL24" s="7"/>
      <c r="AM24" s="7"/>
      <c r="AN24" s="7"/>
      <c r="AO24" s="7"/>
      <c r="AP24" s="7"/>
      <c r="AQ24" s="7"/>
    </row>
    <row r="25" spans="1:43" s="6" customFormat="1" ht="20.100000000000001" customHeight="1" thickTop="1" thickBot="1" x14ac:dyDescent="0.45">
      <c r="A25" s="24"/>
      <c r="B25" s="25" t="s">
        <v>0</v>
      </c>
      <c r="C25" s="25"/>
      <c r="D25" s="25"/>
      <c r="E25" s="11" t="s">
        <v>20</v>
      </c>
      <c r="F25" s="12">
        <f>F24</f>
        <v>0</v>
      </c>
      <c r="G25" s="11" t="s">
        <v>21</v>
      </c>
      <c r="H25" s="12">
        <f>H24</f>
        <v>0</v>
      </c>
      <c r="I25" s="11" t="s">
        <v>22</v>
      </c>
      <c r="J25" s="12">
        <f>J24</f>
        <v>0</v>
      </c>
      <c r="Y25" s="7"/>
      <c r="Z25" s="7"/>
      <c r="AA25" s="7"/>
      <c r="AB25" s="7"/>
      <c r="AC25" s="7"/>
      <c r="AD25" s="7"/>
      <c r="AE25" s="7"/>
      <c r="AF25" s="7"/>
      <c r="AG25" s="7"/>
      <c r="AH25" s="7"/>
      <c r="AI25" s="7"/>
      <c r="AJ25" s="7"/>
      <c r="AK25" s="7"/>
      <c r="AL25" s="7"/>
      <c r="AM25" s="7"/>
      <c r="AN25" s="7"/>
      <c r="AO25" s="7"/>
      <c r="AP25" s="7"/>
      <c r="AQ25" s="7"/>
    </row>
    <row r="26" spans="1:43" s="6" customFormat="1" ht="20.100000000000001" customHeight="1" thickTop="1" x14ac:dyDescent="0.4">
      <c r="A26" s="24"/>
      <c r="B26" s="25"/>
      <c r="C26" s="25"/>
      <c r="D26" s="25"/>
      <c r="E26" s="30" t="s">
        <v>23</v>
      </c>
      <c r="F26" s="30">
        <f>F25-B4</f>
        <v>0</v>
      </c>
      <c r="G26" s="30" t="s">
        <v>23</v>
      </c>
      <c r="H26" s="30">
        <f>H25-C4</f>
        <v>0</v>
      </c>
      <c r="I26" s="30" t="s">
        <v>23</v>
      </c>
      <c r="J26" s="31">
        <f>J25-D4</f>
        <v>0</v>
      </c>
      <c r="Y26" s="7"/>
      <c r="Z26" s="7"/>
      <c r="AA26" s="7"/>
      <c r="AB26" s="7"/>
      <c r="AC26" s="7"/>
      <c r="AD26" s="7"/>
      <c r="AE26" s="7"/>
      <c r="AF26" s="7"/>
      <c r="AG26" s="7"/>
      <c r="AH26" s="7"/>
      <c r="AI26" s="7"/>
      <c r="AJ26" s="7"/>
      <c r="AK26" s="7"/>
      <c r="AL26" s="7"/>
      <c r="AM26" s="7"/>
      <c r="AN26" s="7"/>
      <c r="AO26" s="7"/>
      <c r="AP26" s="7"/>
      <c r="AQ26" s="7"/>
    </row>
    <row r="27" spans="1:43" s="6" customFormat="1" ht="20.100000000000001" customHeight="1" x14ac:dyDescent="0.4">
      <c r="A27" s="24"/>
      <c r="B27" s="25" t="s">
        <v>0</v>
      </c>
      <c r="C27" s="25"/>
      <c r="D27" s="25"/>
      <c r="E27" s="39" t="s">
        <v>24</v>
      </c>
      <c r="F27" s="40" t="e">
        <f>IRR(B4:B24,$B$2)</f>
        <v>#NUM!</v>
      </c>
      <c r="G27" s="39" t="s">
        <v>25</v>
      </c>
      <c r="H27" s="40" t="e">
        <f>IRR(C4:C24,$B$2)</f>
        <v>#NUM!</v>
      </c>
      <c r="I27" s="39" t="s">
        <v>26</v>
      </c>
      <c r="J27" s="41" t="e">
        <f>IRR(D4:D24,B2)</f>
        <v>#NUM!</v>
      </c>
      <c r="Y27" s="7"/>
      <c r="Z27" s="7"/>
      <c r="AA27" s="7"/>
      <c r="AB27" s="7"/>
      <c r="AC27" s="7"/>
      <c r="AD27" s="7"/>
      <c r="AE27" s="7"/>
      <c r="AF27" s="7"/>
      <c r="AG27" s="7"/>
      <c r="AH27" s="7"/>
      <c r="AI27" s="7"/>
      <c r="AJ27" s="7"/>
      <c r="AK27" s="7"/>
      <c r="AL27" s="7"/>
      <c r="AM27" s="7"/>
      <c r="AN27" s="7"/>
      <c r="AO27" s="7"/>
      <c r="AP27" s="7"/>
      <c r="AQ27" s="7"/>
    </row>
    <row r="28" spans="1:43" s="6" customFormat="1" ht="20.100000000000001" customHeight="1" x14ac:dyDescent="0.4">
      <c r="A28" s="24"/>
      <c r="B28" s="25" t="s">
        <v>0</v>
      </c>
      <c r="C28" s="25"/>
      <c r="D28" s="25"/>
      <c r="E28" s="29" t="s">
        <v>27</v>
      </c>
      <c r="F28" s="32" t="e">
        <f>Hintergrundberechnungen!J24/F26</f>
        <v>#DIV/0!</v>
      </c>
      <c r="G28" s="29" t="s">
        <v>28</v>
      </c>
      <c r="H28" s="32" t="e">
        <f>Hintergrundberechnungen!K24/H26</f>
        <v>#DIV/0!</v>
      </c>
      <c r="I28" s="29" t="s">
        <v>29</v>
      </c>
      <c r="J28" s="33" t="e">
        <f>Hintergrundberechnungen!L24/J26</f>
        <v>#DIV/0!</v>
      </c>
      <c r="Y28" s="7"/>
      <c r="Z28" s="7"/>
      <c r="AA28" s="7"/>
      <c r="AB28" s="7"/>
      <c r="AC28" s="7"/>
      <c r="AD28" s="7"/>
      <c r="AE28" s="7"/>
      <c r="AF28" s="7"/>
      <c r="AG28" s="7"/>
      <c r="AH28" s="7"/>
      <c r="AI28" s="7"/>
      <c r="AJ28" s="7"/>
      <c r="AK28" s="7"/>
      <c r="AL28" s="7"/>
      <c r="AM28" s="7"/>
      <c r="AN28" s="7"/>
      <c r="AO28" s="7"/>
      <c r="AP28" s="7"/>
      <c r="AQ28" s="7"/>
    </row>
    <row r="29" spans="1:43" s="6" customFormat="1" ht="20.100000000000001" customHeight="1" thickBot="1" x14ac:dyDescent="0.45">
      <c r="A29" s="26"/>
      <c r="B29" s="27" t="s">
        <v>0</v>
      </c>
      <c r="C29" s="28"/>
      <c r="D29" s="28"/>
      <c r="E29" s="42" t="s">
        <v>30</v>
      </c>
      <c r="F29" s="43" t="e">
        <f>F28*B2/(1+B2)</f>
        <v>#DIV/0!</v>
      </c>
      <c r="G29" s="42" t="s">
        <v>31</v>
      </c>
      <c r="H29" s="43" t="e">
        <f>H28 * B2 /(B2+1)</f>
        <v>#DIV/0!</v>
      </c>
      <c r="I29" s="42" t="s">
        <v>32</v>
      </c>
      <c r="J29" s="44" t="e">
        <f>J28*B2/(1+B2)</f>
        <v>#DIV/0!</v>
      </c>
      <c r="Y29" s="7"/>
      <c r="Z29" s="7"/>
      <c r="AA29" s="7"/>
      <c r="AB29" s="7"/>
      <c r="AC29" s="7"/>
      <c r="AD29" s="7"/>
      <c r="AE29" s="7"/>
      <c r="AF29" s="7"/>
      <c r="AG29" s="7"/>
      <c r="AH29" s="7"/>
      <c r="AI29" s="7"/>
      <c r="AJ29" s="7"/>
      <c r="AK29" s="7"/>
      <c r="AL29" s="7"/>
      <c r="AM29" s="7"/>
      <c r="AN29" s="7"/>
      <c r="AO29" s="7"/>
      <c r="AP29" s="7"/>
      <c r="AQ29" s="7"/>
    </row>
    <row r="30" spans="1:43" ht="13" thickTop="1" x14ac:dyDescent="0.4">
      <c r="A30" s="2" t="s">
        <v>0</v>
      </c>
      <c r="B30" s="4" t="s">
        <v>0</v>
      </c>
      <c r="C30" s="2" t="s">
        <v>0</v>
      </c>
      <c r="D30" s="2" t="s">
        <v>0</v>
      </c>
      <c r="E30" s="2" t="s">
        <v>0</v>
      </c>
      <c r="F30" s="4" t="s">
        <v>0</v>
      </c>
      <c r="Y30" s="3"/>
      <c r="Z30" s="3"/>
      <c r="AA30" s="3"/>
      <c r="AB30" s="3"/>
      <c r="AC30" s="3"/>
      <c r="AD30" s="3"/>
      <c r="AE30" s="3"/>
      <c r="AF30" s="3"/>
      <c r="AG30" s="3"/>
      <c r="AH30" s="3"/>
      <c r="AI30" s="3"/>
      <c r="AJ30" s="3"/>
      <c r="AK30" s="3"/>
      <c r="AL30" s="3"/>
      <c r="AM30" s="3"/>
      <c r="AN30" s="3"/>
      <c r="AO30" s="3"/>
      <c r="AP30" s="3"/>
      <c r="AQ30" s="3"/>
    </row>
    <row r="31" spans="1:43" x14ac:dyDescent="0.4">
      <c r="A31" s="2" t="s">
        <v>0</v>
      </c>
      <c r="B31" s="5" t="s">
        <v>0</v>
      </c>
      <c r="Y31" s="3"/>
      <c r="Z31" s="3"/>
      <c r="AA31" s="3"/>
      <c r="AB31" s="3"/>
      <c r="AC31" s="3"/>
      <c r="AD31" s="3"/>
      <c r="AE31" s="3"/>
      <c r="AF31" s="3"/>
      <c r="AG31" s="3"/>
      <c r="AH31" s="3"/>
      <c r="AI31" s="3"/>
      <c r="AJ31" s="3"/>
      <c r="AK31" s="3"/>
      <c r="AL31" s="3"/>
      <c r="AM31" s="3"/>
      <c r="AN31" s="3"/>
      <c r="AO31" s="3"/>
      <c r="AP31" s="3"/>
      <c r="AQ31" s="3"/>
    </row>
    <row r="32" spans="1:43" x14ac:dyDescent="0.4">
      <c r="A32" s="2" t="s">
        <v>0</v>
      </c>
      <c r="C32" s="2" t="s">
        <v>0</v>
      </c>
      <c r="G32" s="2" t="s">
        <v>0</v>
      </c>
      <c r="H32" s="2" t="s">
        <v>0</v>
      </c>
      <c r="I32" s="2" t="s">
        <v>0</v>
      </c>
      <c r="K32" s="1"/>
      <c r="L32" s="1"/>
      <c r="M32" s="1"/>
      <c r="N32" s="1"/>
      <c r="O32" s="1"/>
      <c r="P32" s="1"/>
      <c r="Q32" s="1"/>
      <c r="R32" s="1"/>
      <c r="Y32" s="3"/>
      <c r="Z32" s="3"/>
      <c r="AA32" s="3"/>
      <c r="AB32" s="3"/>
      <c r="AC32" s="3"/>
      <c r="AD32" s="3"/>
      <c r="AE32" s="3"/>
      <c r="AF32" s="3"/>
      <c r="AG32" s="3"/>
      <c r="AH32" s="3"/>
      <c r="AI32" s="3"/>
      <c r="AJ32" s="3"/>
      <c r="AK32" s="3"/>
      <c r="AL32" s="3"/>
      <c r="AM32" s="3"/>
      <c r="AN32" s="3"/>
      <c r="AO32" s="3"/>
      <c r="AP32" s="3"/>
      <c r="AQ32" s="3"/>
    </row>
    <row r="33" spans="1:43" s="1" customFormat="1" x14ac:dyDescent="0.4">
      <c r="A33" s="2"/>
      <c r="B33" s="2"/>
      <c r="C33" s="2"/>
      <c r="D33" s="2"/>
      <c r="E33" s="2"/>
      <c r="F33" s="2"/>
      <c r="G33" s="2"/>
      <c r="H33" s="2"/>
      <c r="Y33" s="3"/>
      <c r="Z33" s="3"/>
      <c r="AA33" s="3"/>
      <c r="AB33" s="3"/>
      <c r="AC33" s="3"/>
      <c r="AD33" s="3"/>
      <c r="AE33" s="3"/>
      <c r="AF33" s="3"/>
      <c r="AG33" s="3"/>
      <c r="AH33" s="3"/>
      <c r="AI33" s="3"/>
      <c r="AJ33" s="3"/>
      <c r="AK33" s="3"/>
      <c r="AL33" s="3"/>
      <c r="AM33" s="3"/>
      <c r="AN33" s="3"/>
      <c r="AO33" s="3"/>
      <c r="AP33" s="3"/>
      <c r="AQ33" s="3"/>
    </row>
    <row r="34" spans="1:43" s="1" customFormat="1" x14ac:dyDescent="0.4">
      <c r="A34" s="2"/>
      <c r="B34" s="2"/>
      <c r="C34" s="2"/>
      <c r="D34" s="2"/>
      <c r="E34" s="2"/>
      <c r="F34" s="2"/>
      <c r="G34" s="2"/>
      <c r="H34" s="2"/>
      <c r="I34" s="2"/>
      <c r="J34" s="2"/>
      <c r="K34" s="2"/>
      <c r="L34" s="2"/>
      <c r="M34" s="2"/>
      <c r="N34" s="2"/>
      <c r="O34" s="2"/>
      <c r="P34" s="2"/>
      <c r="Q34" s="2"/>
      <c r="R34" s="2"/>
      <c r="Y34" s="3"/>
      <c r="Z34" s="3"/>
      <c r="AA34" s="3"/>
      <c r="AB34" s="3"/>
      <c r="AC34" s="3"/>
      <c r="AD34" s="3"/>
      <c r="AE34" s="3"/>
      <c r="AF34" s="3"/>
      <c r="AG34" s="3"/>
      <c r="AH34" s="3"/>
      <c r="AI34" s="3"/>
      <c r="AJ34" s="3"/>
      <c r="AK34" s="3"/>
      <c r="AL34" s="3"/>
      <c r="AM34" s="3"/>
      <c r="AN34" s="3"/>
      <c r="AO34" s="3"/>
      <c r="AP34" s="3"/>
      <c r="AQ34" s="3"/>
    </row>
    <row r="35" spans="1:43" x14ac:dyDescent="0.4">
      <c r="Y35" s="3"/>
      <c r="Z35" s="3"/>
      <c r="AA35" s="3"/>
      <c r="AB35" s="3"/>
      <c r="AC35" s="3"/>
      <c r="AD35" s="3"/>
      <c r="AE35" s="3"/>
      <c r="AF35" s="3"/>
      <c r="AG35" s="3"/>
      <c r="AH35" s="3"/>
      <c r="AI35" s="3"/>
      <c r="AJ35" s="3"/>
      <c r="AK35" s="3"/>
      <c r="AL35" s="3"/>
      <c r="AM35" s="3"/>
      <c r="AN35" s="3"/>
      <c r="AO35" s="3"/>
      <c r="AP35" s="3"/>
      <c r="AQ35" s="3"/>
    </row>
    <row r="36" spans="1:43" x14ac:dyDescent="0.4">
      <c r="Y36" s="3"/>
      <c r="Z36" s="3"/>
      <c r="AA36" s="3"/>
      <c r="AB36" s="3"/>
      <c r="AC36" s="3"/>
      <c r="AD36" s="3"/>
      <c r="AE36" s="3"/>
      <c r="AF36" s="3"/>
      <c r="AG36" s="3"/>
      <c r="AH36" s="3"/>
      <c r="AI36" s="3"/>
      <c r="AJ36" s="3"/>
      <c r="AK36" s="3"/>
      <c r="AL36" s="3"/>
      <c r="AM36" s="3"/>
      <c r="AN36" s="3"/>
      <c r="AO36" s="3"/>
      <c r="AP36" s="3"/>
      <c r="AQ36" s="3"/>
    </row>
    <row r="37" spans="1:43" x14ac:dyDescent="0.4">
      <c r="Y37" s="3"/>
      <c r="Z37" s="3"/>
      <c r="AA37" s="3"/>
      <c r="AB37" s="3"/>
      <c r="AC37" s="3"/>
      <c r="AD37" s="3"/>
      <c r="AE37" s="3"/>
      <c r="AF37" s="3"/>
      <c r="AG37" s="3"/>
      <c r="AH37" s="3"/>
      <c r="AI37" s="3"/>
      <c r="AJ37" s="3"/>
      <c r="AK37" s="3"/>
      <c r="AL37" s="3"/>
      <c r="AM37" s="3"/>
      <c r="AN37" s="3"/>
      <c r="AO37" s="3"/>
      <c r="AP37" s="3"/>
      <c r="AQ37" s="3"/>
    </row>
    <row r="38" spans="1:43" x14ac:dyDescent="0.4">
      <c r="Y38" s="3"/>
      <c r="Z38" s="3"/>
      <c r="AA38" s="3"/>
      <c r="AB38" s="3"/>
      <c r="AC38" s="3"/>
      <c r="AD38" s="3"/>
      <c r="AE38" s="3"/>
      <c r="AF38" s="3"/>
      <c r="AG38" s="3"/>
      <c r="AH38" s="3"/>
      <c r="AI38" s="3"/>
      <c r="AJ38" s="3"/>
      <c r="AK38" s="3"/>
      <c r="AL38" s="3"/>
      <c r="AM38" s="3"/>
      <c r="AN38" s="3"/>
      <c r="AO38" s="3"/>
      <c r="AP38" s="3"/>
      <c r="AQ38" s="3"/>
    </row>
    <row r="39" spans="1:43" x14ac:dyDescent="0.4">
      <c r="Y39" s="3"/>
      <c r="Z39" s="3"/>
      <c r="AA39" s="3"/>
      <c r="AB39" s="3"/>
      <c r="AC39" s="3"/>
      <c r="AD39" s="3"/>
      <c r="AE39" s="3"/>
      <c r="AF39" s="3"/>
      <c r="AG39" s="3"/>
      <c r="AH39" s="3"/>
      <c r="AI39" s="3"/>
      <c r="AJ39" s="3"/>
      <c r="AK39" s="3"/>
      <c r="AL39" s="3"/>
      <c r="AM39" s="3"/>
      <c r="AN39" s="3"/>
      <c r="AO39" s="3"/>
      <c r="AP39" s="3"/>
      <c r="AQ39" s="3"/>
    </row>
    <row r="46" spans="1:43" x14ac:dyDescent="0.4">
      <c r="A46" s="2" t="s">
        <v>0</v>
      </c>
      <c r="B46" s="2" t="s">
        <v>0</v>
      </c>
    </row>
  </sheetData>
  <sheetProtection algorithmName="SHA-512" hashValue="ythSjgWj6120y9n1I69PmEip+zE63boWt/uLq5kw/8IaQT0Xum1JVGxVakIvaNEzxGRJXtPJ4BOuPDs+eRBwew==" saltValue="154Db3N+L0cKcxR0LYCA4A==" spinCount="100000" sheet="1" objects="1" scenarios="1" selectLockedCells="1"/>
  <phoneticPr fontId="0" type="noConversion"/>
  <printOptions gridLines="1"/>
  <pageMargins left="0.78740157499999996" right="0.78740157499999996" top="0.984251969" bottom="0.984251969" header="0.51181102300000003" footer="0.51181102300000003"/>
  <pageSetup paperSize="9" orientation="landscape" horizontalDpi="300" verticalDpi="300" r:id="rId1"/>
  <headerFooter alignWithMargins="0">
    <oddHeader>&amp;L&amp;"MS Sans Serif,Fett"Investitions- und Finanzplanung&amp;C&amp;"MS Sans Serif,Fett"Blatt &amp;A&amp;R&amp;"MS Sans Serif,Fett"Seite &amp;P</oddHeader>
    <oddFooter>&amp;L&amp;"MS Sans Serif,Fett"Prof. Dr. Hartmut Walz&amp;R&amp;N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8"/>
  <sheetViews>
    <sheetView zoomScale="120" zoomScaleNormal="120" workbookViewId="0">
      <selection activeCell="I7" sqref="I7"/>
    </sheetView>
  </sheetViews>
  <sheetFormatPr baseColWidth="10" defaultColWidth="11" defaultRowHeight="12.7" x14ac:dyDescent="0.4"/>
  <cols>
    <col min="1" max="1" width="8.1171875" style="2" customWidth="1"/>
    <col min="2" max="3" width="11" style="2"/>
    <col min="4" max="4" width="13" style="2" bestFit="1" customWidth="1"/>
    <col min="5" max="5" width="12.5859375" style="2" bestFit="1" customWidth="1"/>
    <col min="6" max="7" width="12.1171875" style="2" bestFit="1" customWidth="1"/>
    <col min="8" max="8" width="11.1171875" style="2" bestFit="1" customWidth="1"/>
    <col min="9" max="9" width="15.5859375" style="2" bestFit="1" customWidth="1"/>
    <col min="10" max="12" width="12" style="2" bestFit="1" customWidth="1"/>
    <col min="13" max="16384" width="11" style="2"/>
  </cols>
  <sheetData>
    <row r="1" spans="1:12" s="6" customFormat="1" ht="20.100000000000001" customHeight="1" x14ac:dyDescent="0.4">
      <c r="A1" s="13" t="s">
        <v>50</v>
      </c>
      <c r="B1" s="14">
        <f>Leermaske!B2</f>
        <v>0.02</v>
      </c>
      <c r="C1" s="13"/>
      <c r="D1" s="13"/>
      <c r="E1" s="13" t="s">
        <v>51</v>
      </c>
      <c r="F1" s="13" t="s">
        <v>43</v>
      </c>
      <c r="G1" s="13" t="s">
        <v>44</v>
      </c>
      <c r="H1" s="13" t="s">
        <v>52</v>
      </c>
      <c r="I1" s="15" t="s">
        <v>53</v>
      </c>
      <c r="J1" s="13" t="s">
        <v>54</v>
      </c>
      <c r="K1" s="13" t="s">
        <v>54</v>
      </c>
      <c r="L1" s="13" t="s">
        <v>54</v>
      </c>
    </row>
    <row r="2" spans="1:12" s="6" customFormat="1" ht="20.100000000000001" customHeight="1" x14ac:dyDescent="0.4">
      <c r="A2" s="13"/>
      <c r="B2" s="13" t="s">
        <v>55</v>
      </c>
      <c r="C2" s="13" t="s">
        <v>56</v>
      </c>
      <c r="D2" s="13" t="s">
        <v>57</v>
      </c>
      <c r="E2" s="13" t="s">
        <v>47</v>
      </c>
      <c r="F2" s="13" t="s">
        <v>45</v>
      </c>
      <c r="G2" s="13" t="s">
        <v>46</v>
      </c>
      <c r="H2" s="13"/>
      <c r="I2" s="15" t="s">
        <v>58</v>
      </c>
      <c r="J2" s="13" t="s">
        <v>6</v>
      </c>
      <c r="K2" s="13" t="s">
        <v>7</v>
      </c>
      <c r="L2" s="13" t="s">
        <v>8</v>
      </c>
    </row>
    <row r="3" spans="1:12" s="6" customFormat="1" ht="20.100000000000001" customHeight="1" x14ac:dyDescent="0.4">
      <c r="A3" s="15" t="s">
        <v>9</v>
      </c>
      <c r="B3" s="15">
        <v>1</v>
      </c>
      <c r="C3" s="15">
        <f t="shared" ref="C3:C23" si="0">1/B3</f>
        <v>1</v>
      </c>
      <c r="D3" s="15">
        <v>0</v>
      </c>
      <c r="E3" s="15" t="s">
        <v>48</v>
      </c>
      <c r="F3" s="15" t="s">
        <v>48</v>
      </c>
      <c r="G3" s="15" t="s">
        <v>48</v>
      </c>
      <c r="H3" s="15" t="s">
        <v>0</v>
      </c>
      <c r="I3" s="15" t="s">
        <v>0</v>
      </c>
      <c r="J3" s="15" t="s">
        <v>49</v>
      </c>
      <c r="K3" s="15" t="s">
        <v>0</v>
      </c>
      <c r="L3" s="15" t="s">
        <v>0</v>
      </c>
    </row>
    <row r="4" spans="1:12" s="6" customFormat="1" ht="20.100000000000001" customHeight="1" x14ac:dyDescent="0.4">
      <c r="A4" s="15" t="s">
        <v>10</v>
      </c>
      <c r="B4" s="15">
        <f xml:space="preserve"> 1 +B1</f>
        <v>1.02</v>
      </c>
      <c r="C4" s="15">
        <f t="shared" si="0"/>
        <v>0.98039215686274506</v>
      </c>
      <c r="D4" s="15">
        <f>C4</f>
        <v>0.98039215686274506</v>
      </c>
      <c r="E4" s="15">
        <f t="shared" ref="E4:E23" si="1">1/D4</f>
        <v>1.02</v>
      </c>
      <c r="F4" s="15">
        <f t="shared" ref="F4:F23" si="2">C4*E4</f>
        <v>1</v>
      </c>
      <c r="G4" s="15">
        <f t="shared" ref="G4:G23" si="3">1/F4</f>
        <v>1</v>
      </c>
      <c r="H4" s="15">
        <v>1</v>
      </c>
      <c r="I4" s="15">
        <f t="shared" ref="I4:I23" si="4">C4 * H4</f>
        <v>0.98039215686274506</v>
      </c>
      <c r="J4" s="15">
        <f>$I4*Leermaske!B5</f>
        <v>0</v>
      </c>
      <c r="K4" s="15">
        <f>$I4*Leermaske!C5</f>
        <v>0</v>
      </c>
      <c r="L4" s="15">
        <f>$I4*Leermaske!D5</f>
        <v>0</v>
      </c>
    </row>
    <row r="5" spans="1:12" s="6" customFormat="1" ht="20.100000000000001" customHeight="1" x14ac:dyDescent="0.4">
      <c r="A5" s="15" t="s">
        <v>11</v>
      </c>
      <c r="B5" s="15">
        <f t="shared" ref="B5:B23" si="5">B4*B$4</f>
        <v>1.0404</v>
      </c>
      <c r="C5" s="15">
        <f>1/B5</f>
        <v>0.96116878123798544</v>
      </c>
      <c r="D5" s="15">
        <f>C4+C5</f>
        <v>1.9415609381007304</v>
      </c>
      <c r="E5" s="15">
        <f t="shared" si="1"/>
        <v>0.51504950495049506</v>
      </c>
      <c r="F5" s="15">
        <f t="shared" si="2"/>
        <v>0.4950495049504951</v>
      </c>
      <c r="G5" s="15">
        <f t="shared" si="3"/>
        <v>2.0199999999999996</v>
      </c>
      <c r="H5" s="15">
        <v>2</v>
      </c>
      <c r="I5" s="15">
        <f t="shared" si="4"/>
        <v>1.9223375624759709</v>
      </c>
      <c r="J5" s="15">
        <f>$I5*Leermaske!B6</f>
        <v>0</v>
      </c>
      <c r="K5" s="15">
        <f>$I5*Leermaske!C6</f>
        <v>0</v>
      </c>
      <c r="L5" s="15">
        <f>$I5*Leermaske!D6</f>
        <v>0</v>
      </c>
    </row>
    <row r="6" spans="1:12" s="6" customFormat="1" ht="20.100000000000001" customHeight="1" x14ac:dyDescent="0.4">
      <c r="A6" s="15" t="s">
        <v>12</v>
      </c>
      <c r="B6" s="15">
        <f t="shared" si="5"/>
        <v>1.0612079999999999</v>
      </c>
      <c r="C6" s="15">
        <f t="shared" si="0"/>
        <v>0.94232233454704462</v>
      </c>
      <c r="D6" s="15">
        <f t="shared" ref="D6:D23" si="6">D5+C6</f>
        <v>2.883883272647775</v>
      </c>
      <c r="E6" s="15">
        <f t="shared" si="1"/>
        <v>0.34675467259181808</v>
      </c>
      <c r="F6" s="15">
        <f t="shared" si="2"/>
        <v>0.32675467259181812</v>
      </c>
      <c r="G6" s="15">
        <f t="shared" si="3"/>
        <v>3.0603999999999996</v>
      </c>
      <c r="H6" s="15">
        <v>3</v>
      </c>
      <c r="I6" s="15">
        <f t="shared" si="4"/>
        <v>2.8269670036411338</v>
      </c>
      <c r="J6" s="15">
        <f>$I6*Leermaske!B7</f>
        <v>0</v>
      </c>
      <c r="K6" s="15">
        <f>$I6*Leermaske!C7</f>
        <v>0</v>
      </c>
      <c r="L6" s="15">
        <f>$I6*Leermaske!D7</f>
        <v>0</v>
      </c>
    </row>
    <row r="7" spans="1:12" s="6" customFormat="1" ht="20.100000000000001" customHeight="1" x14ac:dyDescent="0.4">
      <c r="A7" s="15" t="s">
        <v>13</v>
      </c>
      <c r="B7" s="15">
        <f t="shared" si="5"/>
        <v>1.08243216</v>
      </c>
      <c r="C7" s="15">
        <f t="shared" si="0"/>
        <v>0.9238454260265142</v>
      </c>
      <c r="D7" s="15">
        <f t="shared" si="6"/>
        <v>3.8077286986742891</v>
      </c>
      <c r="E7" s="15">
        <f t="shared" si="1"/>
        <v>0.26262375267128751</v>
      </c>
      <c r="F7" s="15">
        <f t="shared" si="2"/>
        <v>0.24262375267128752</v>
      </c>
      <c r="G7" s="15">
        <f t="shared" si="3"/>
        <v>4.1216080000000002</v>
      </c>
      <c r="H7" s="15">
        <v>4</v>
      </c>
      <c r="I7" s="15">
        <f t="shared" si="4"/>
        <v>3.6953817041060568</v>
      </c>
      <c r="J7" s="15">
        <f>$I7*Leermaske!B8</f>
        <v>0</v>
      </c>
      <c r="K7" s="15">
        <f>$I7*Leermaske!C8</f>
        <v>0</v>
      </c>
      <c r="L7" s="15">
        <f>$I7*Leermaske!D8</f>
        <v>0</v>
      </c>
    </row>
    <row r="8" spans="1:12" s="6" customFormat="1" ht="20.100000000000001" customHeight="1" x14ac:dyDescent="0.4">
      <c r="A8" s="15" t="s">
        <v>14</v>
      </c>
      <c r="B8" s="15">
        <f t="shared" si="5"/>
        <v>1.1040808032</v>
      </c>
      <c r="C8" s="15">
        <f t="shared" si="0"/>
        <v>0.90573080982991594</v>
      </c>
      <c r="D8" s="15">
        <f>D7+C8</f>
        <v>4.7134595085042053</v>
      </c>
      <c r="E8" s="15">
        <f t="shared" si="1"/>
        <v>0.21215839410432219</v>
      </c>
      <c r="F8" s="15">
        <f t="shared" si="2"/>
        <v>0.1921583941043222</v>
      </c>
      <c r="G8" s="15">
        <f t="shared" si="3"/>
        <v>5.2040401599999999</v>
      </c>
      <c r="H8" s="15">
        <v>5</v>
      </c>
      <c r="I8" s="15">
        <f t="shared" si="4"/>
        <v>4.5286540491495799</v>
      </c>
      <c r="J8" s="15">
        <f>$I8*Leermaske!B9</f>
        <v>0</v>
      </c>
      <c r="K8" s="15">
        <f>$I8*Leermaske!C9</f>
        <v>0</v>
      </c>
      <c r="L8" s="15">
        <f>$I8*Leermaske!D9</f>
        <v>0</v>
      </c>
    </row>
    <row r="9" spans="1:12" s="6" customFormat="1" ht="20.100000000000001" customHeight="1" x14ac:dyDescent="0.4">
      <c r="A9" s="15" t="s">
        <v>15</v>
      </c>
      <c r="B9" s="15">
        <f t="shared" si="5"/>
        <v>1.1261624192640001</v>
      </c>
      <c r="C9" s="15">
        <f t="shared" si="0"/>
        <v>0.88797138218619198</v>
      </c>
      <c r="D9" s="15">
        <f t="shared" si="6"/>
        <v>5.6014308906903976</v>
      </c>
      <c r="E9" s="15">
        <f t="shared" si="1"/>
        <v>0.17852581233520248</v>
      </c>
      <c r="F9" s="15">
        <f t="shared" si="2"/>
        <v>0.15852581233520247</v>
      </c>
      <c r="G9" s="15">
        <f t="shared" si="3"/>
        <v>6.3081209632000013</v>
      </c>
      <c r="H9" s="15">
        <v>6</v>
      </c>
      <c r="I9" s="15">
        <f t="shared" si="4"/>
        <v>5.3278282931171521</v>
      </c>
      <c r="J9" s="15">
        <f>$I9*Leermaske!B10</f>
        <v>0</v>
      </c>
      <c r="K9" s="15">
        <f>$I9*Leermaske!C10</f>
        <v>0</v>
      </c>
      <c r="L9" s="15">
        <f>$I9*Leermaske!D10</f>
        <v>0</v>
      </c>
    </row>
    <row r="10" spans="1:12" s="6" customFormat="1" ht="20.100000000000001" customHeight="1" x14ac:dyDescent="0.4">
      <c r="A10" s="15" t="s">
        <v>16</v>
      </c>
      <c r="B10" s="15">
        <f t="shared" si="5"/>
        <v>1.14868566764928</v>
      </c>
      <c r="C10" s="15">
        <f t="shared" si="0"/>
        <v>0.87056017861391377</v>
      </c>
      <c r="D10" s="15">
        <f t="shared" si="6"/>
        <v>6.4719910693043117</v>
      </c>
      <c r="E10" s="15">
        <f t="shared" si="1"/>
        <v>0.15451195610309953</v>
      </c>
      <c r="F10" s="15">
        <f t="shared" si="2"/>
        <v>0.13451195610309954</v>
      </c>
      <c r="G10" s="15">
        <f t="shared" si="3"/>
        <v>7.4342833824639998</v>
      </c>
      <c r="H10" s="15">
        <v>7</v>
      </c>
      <c r="I10" s="15">
        <f t="shared" si="4"/>
        <v>6.0939212502973961</v>
      </c>
      <c r="J10" s="15">
        <f>$I10*Leermaske!B11</f>
        <v>0</v>
      </c>
      <c r="K10" s="15">
        <f>$I10*Leermaske!C11</f>
        <v>0</v>
      </c>
      <c r="L10" s="15">
        <f>$I10*Leermaske!D11</f>
        <v>0</v>
      </c>
    </row>
    <row r="11" spans="1:12" s="6" customFormat="1" ht="20.100000000000001" customHeight="1" x14ac:dyDescent="0.4">
      <c r="A11" s="15" t="s">
        <v>17</v>
      </c>
      <c r="B11" s="15">
        <f t="shared" si="5"/>
        <v>1.1716593810022657</v>
      </c>
      <c r="C11" s="15">
        <f t="shared" si="0"/>
        <v>0.8534903711901114</v>
      </c>
      <c r="D11" s="15">
        <f t="shared" si="6"/>
        <v>7.3254814404944231</v>
      </c>
      <c r="E11" s="15">
        <f t="shared" si="1"/>
        <v>0.13650979913376265</v>
      </c>
      <c r="F11" s="15">
        <f t="shared" si="2"/>
        <v>0.11650979913376264</v>
      </c>
      <c r="G11" s="15">
        <f t="shared" si="3"/>
        <v>8.5829690501132827</v>
      </c>
      <c r="H11" s="15">
        <v>8</v>
      </c>
      <c r="I11" s="15">
        <f t="shared" si="4"/>
        <v>6.8279229695208912</v>
      </c>
      <c r="J11" s="15">
        <f>$I11*Leermaske!B12</f>
        <v>0</v>
      </c>
      <c r="K11" s="15">
        <f>$I11*Leermaske!C12</f>
        <v>0</v>
      </c>
      <c r="L11" s="15">
        <f>$I11*Leermaske!D12</f>
        <v>0</v>
      </c>
    </row>
    <row r="12" spans="1:12" s="6" customFormat="1" ht="20.100000000000001" customHeight="1" x14ac:dyDescent="0.4">
      <c r="A12" s="15" t="s">
        <v>18</v>
      </c>
      <c r="B12" s="15">
        <f t="shared" si="5"/>
        <v>1.1950925686223111</v>
      </c>
      <c r="C12" s="15">
        <f t="shared" si="0"/>
        <v>0.83675526587265825</v>
      </c>
      <c r="D12" s="15">
        <f t="shared" si="6"/>
        <v>8.1622367063670822</v>
      </c>
      <c r="E12" s="15">
        <f t="shared" si="1"/>
        <v>0.12251543737024119</v>
      </c>
      <c r="F12" s="15">
        <f t="shared" si="2"/>
        <v>0.10251543737024117</v>
      </c>
      <c r="G12" s="15">
        <f t="shared" si="3"/>
        <v>9.7546284311155489</v>
      </c>
      <c r="H12" s="15">
        <v>9</v>
      </c>
      <c r="I12" s="15">
        <f t="shared" si="4"/>
        <v>7.5307973928539242</v>
      </c>
      <c r="J12" s="15">
        <f>$I12*Leermaske!B13</f>
        <v>0</v>
      </c>
      <c r="K12" s="15">
        <f>$I12*Leermaske!C13</f>
        <v>0</v>
      </c>
      <c r="L12" s="15">
        <f>$I12*Leermaske!D13</f>
        <v>0</v>
      </c>
    </row>
    <row r="13" spans="1:12" s="6" customFormat="1" ht="20.100000000000001" customHeight="1" x14ac:dyDescent="0.4">
      <c r="A13" s="15" t="s">
        <v>19</v>
      </c>
      <c r="B13" s="15">
        <f t="shared" si="5"/>
        <v>1.2189944199947573</v>
      </c>
      <c r="C13" s="15">
        <f t="shared" si="0"/>
        <v>0.82034829987515512</v>
      </c>
      <c r="D13" s="15">
        <f t="shared" si="6"/>
        <v>8.9825850062422372</v>
      </c>
      <c r="E13" s="15">
        <f t="shared" si="1"/>
        <v>0.11132652786531644</v>
      </c>
      <c r="F13" s="15">
        <f t="shared" si="2"/>
        <v>9.132652786531642E-2</v>
      </c>
      <c r="G13" s="15">
        <f t="shared" si="3"/>
        <v>10.94972099973786</v>
      </c>
      <c r="H13" s="15">
        <v>10</v>
      </c>
      <c r="I13" s="15">
        <f t="shared" si="4"/>
        <v>8.2034829987515518</v>
      </c>
      <c r="J13" s="15">
        <f>$I13*Leermaske!B14</f>
        <v>0</v>
      </c>
      <c r="K13" s="15">
        <f>$I13*Leermaske!C14</f>
        <v>0</v>
      </c>
      <c r="L13" s="15">
        <f>$I13*Leermaske!D14</f>
        <v>0</v>
      </c>
    </row>
    <row r="14" spans="1:12" s="6" customFormat="1" ht="20.100000000000001" customHeight="1" x14ac:dyDescent="0.4">
      <c r="A14" s="15" t="s">
        <v>33</v>
      </c>
      <c r="B14" s="15">
        <f t="shared" si="5"/>
        <v>1.2433743083946525</v>
      </c>
      <c r="C14" s="15">
        <f t="shared" si="0"/>
        <v>0.80426303909328933</v>
      </c>
      <c r="D14" s="15">
        <f t="shared" si="6"/>
        <v>9.7868480453355264</v>
      </c>
      <c r="E14" s="15">
        <f t="shared" si="1"/>
        <v>0.10217794282364548</v>
      </c>
      <c r="F14" s="15">
        <f t="shared" si="2"/>
        <v>8.2177942823645461E-2</v>
      </c>
      <c r="G14" s="15">
        <f t="shared" si="3"/>
        <v>12.168715419732619</v>
      </c>
      <c r="H14" s="15">
        <v>11</v>
      </c>
      <c r="I14" s="15">
        <f t="shared" si="4"/>
        <v>8.8468934300261832</v>
      </c>
      <c r="J14" s="15">
        <f>$I14*Leermaske!B15</f>
        <v>0</v>
      </c>
      <c r="K14" s="15">
        <f>$I14*Leermaske!C15</f>
        <v>0</v>
      </c>
      <c r="L14" s="15">
        <f>$I14*Leermaske!D15</f>
        <v>0</v>
      </c>
    </row>
    <row r="15" spans="1:12" s="6" customFormat="1" ht="20.100000000000001" customHeight="1" x14ac:dyDescent="0.4">
      <c r="A15" s="15" t="s">
        <v>34</v>
      </c>
      <c r="B15" s="15">
        <f t="shared" si="5"/>
        <v>1.2682417945625455</v>
      </c>
      <c r="C15" s="15">
        <f t="shared" si="0"/>
        <v>0.78849317558165621</v>
      </c>
      <c r="D15" s="15">
        <f t="shared" si="6"/>
        <v>10.575341220917183</v>
      </c>
      <c r="E15" s="15">
        <f t="shared" si="1"/>
        <v>9.4559596622951478E-2</v>
      </c>
      <c r="F15" s="15">
        <f t="shared" si="2"/>
        <v>7.455959662295146E-2</v>
      </c>
      <c r="G15" s="15">
        <f t="shared" si="3"/>
        <v>13.41208972812727</v>
      </c>
      <c r="H15" s="15">
        <v>12</v>
      </c>
      <c r="I15" s="15">
        <f t="shared" si="4"/>
        <v>9.4619181069798746</v>
      </c>
      <c r="J15" s="15">
        <f>$I15*Leermaske!B16</f>
        <v>0</v>
      </c>
      <c r="K15" s="15">
        <f>$I15*Leermaske!C16</f>
        <v>0</v>
      </c>
      <c r="L15" s="15">
        <f>$I15*Leermaske!D16</f>
        <v>0</v>
      </c>
    </row>
    <row r="16" spans="1:12" s="6" customFormat="1" ht="20.100000000000001" customHeight="1" x14ac:dyDescent="0.4">
      <c r="A16" s="15" t="s">
        <v>35</v>
      </c>
      <c r="B16" s="15">
        <f t="shared" si="5"/>
        <v>1.2936066304537963</v>
      </c>
      <c r="C16" s="15">
        <f t="shared" si="0"/>
        <v>0.77303252508005516</v>
      </c>
      <c r="D16" s="15">
        <f t="shared" si="6"/>
        <v>11.348373745997238</v>
      </c>
      <c r="E16" s="15">
        <f t="shared" si="1"/>
        <v>8.811835267169596E-2</v>
      </c>
      <c r="F16" s="15">
        <f t="shared" si="2"/>
        <v>6.8118352671695956E-2</v>
      </c>
      <c r="G16" s="15">
        <f t="shared" si="3"/>
        <v>14.680331522689814</v>
      </c>
      <c r="H16" s="15">
        <v>13</v>
      </c>
      <c r="I16" s="15">
        <f t="shared" si="4"/>
        <v>10.049422826040717</v>
      </c>
      <c r="J16" s="15">
        <f>$I16*Leermaske!B17</f>
        <v>0</v>
      </c>
      <c r="K16" s="15">
        <f>$I16*Leermaske!C17</f>
        <v>0</v>
      </c>
      <c r="L16" s="15">
        <f>$I16*Leermaske!D17</f>
        <v>0</v>
      </c>
    </row>
    <row r="17" spans="1:12" s="6" customFormat="1" ht="20.100000000000001" customHeight="1" x14ac:dyDescent="0.4">
      <c r="A17" s="15" t="s">
        <v>36</v>
      </c>
      <c r="B17" s="15">
        <f t="shared" si="5"/>
        <v>1.3194787630628724</v>
      </c>
      <c r="C17" s="15">
        <f t="shared" si="0"/>
        <v>0.75787502458828937</v>
      </c>
      <c r="D17" s="15">
        <f t="shared" si="6"/>
        <v>12.106248770585527</v>
      </c>
      <c r="E17" s="15">
        <f t="shared" si="1"/>
        <v>8.2601970184991852E-2</v>
      </c>
      <c r="F17" s="15">
        <f t="shared" si="2"/>
        <v>6.2601970184991848E-2</v>
      </c>
      <c r="G17" s="15">
        <f t="shared" si="3"/>
        <v>15.97393815314361</v>
      </c>
      <c r="H17" s="15">
        <v>14</v>
      </c>
      <c r="I17" s="15">
        <f t="shared" si="4"/>
        <v>10.610250344236052</v>
      </c>
      <c r="J17" s="15">
        <f>$I17*Leermaske!B18</f>
        <v>0</v>
      </c>
      <c r="K17" s="15">
        <f>$I17*Leermaske!C18</f>
        <v>0</v>
      </c>
      <c r="L17" s="15">
        <f>$I17*Leermaske!D18</f>
        <v>0</v>
      </c>
    </row>
    <row r="18" spans="1:12" s="6" customFormat="1" ht="20.100000000000001" customHeight="1" x14ac:dyDescent="0.4">
      <c r="A18" s="15" t="s">
        <v>37</v>
      </c>
      <c r="B18" s="15">
        <f t="shared" si="5"/>
        <v>1.3458683383241299</v>
      </c>
      <c r="C18" s="15">
        <f t="shared" si="0"/>
        <v>0.74301472998851892</v>
      </c>
      <c r="D18" s="15">
        <f t="shared" si="6"/>
        <v>12.849263500574045</v>
      </c>
      <c r="E18" s="15">
        <f t="shared" si="1"/>
        <v>7.7825472250244124E-2</v>
      </c>
      <c r="F18" s="15">
        <f t="shared" si="2"/>
        <v>5.7825472250244106E-2</v>
      </c>
      <c r="G18" s="15">
        <f t="shared" si="3"/>
        <v>17.293416916206482</v>
      </c>
      <c r="H18" s="15">
        <v>15</v>
      </c>
      <c r="I18" s="15">
        <f t="shared" si="4"/>
        <v>11.145220949827785</v>
      </c>
      <c r="J18" s="15">
        <f>$I18*Leermaske!B19</f>
        <v>0</v>
      </c>
      <c r="K18" s="15">
        <f>$I18*Leermaske!C19</f>
        <v>0</v>
      </c>
      <c r="L18" s="15">
        <f>$I18*Leermaske!D19</f>
        <v>0</v>
      </c>
    </row>
    <row r="19" spans="1:12" s="6" customFormat="1" ht="20.100000000000001" customHeight="1" x14ac:dyDescent="0.4">
      <c r="A19" s="15" t="s">
        <v>38</v>
      </c>
      <c r="B19" s="15">
        <f t="shared" si="5"/>
        <v>1.3727857050906125</v>
      </c>
      <c r="C19" s="15">
        <f t="shared" si="0"/>
        <v>0.72844581371423422</v>
      </c>
      <c r="D19" s="15">
        <f t="shared" si="6"/>
        <v>13.577709314288279</v>
      </c>
      <c r="E19" s="15">
        <f t="shared" si="1"/>
        <v>7.3650125868261626E-2</v>
      </c>
      <c r="F19" s="15">
        <f t="shared" si="2"/>
        <v>5.3650125868261608E-2</v>
      </c>
      <c r="G19" s="15">
        <f t="shared" si="3"/>
        <v>18.639285254530613</v>
      </c>
      <c r="H19" s="15">
        <v>16</v>
      </c>
      <c r="I19" s="15">
        <f t="shared" si="4"/>
        <v>11.655133019427748</v>
      </c>
      <c r="J19" s="15">
        <f>$I19*Leermaske!B20</f>
        <v>0</v>
      </c>
      <c r="K19" s="15">
        <f>$I19*Leermaske!C20</f>
        <v>0</v>
      </c>
      <c r="L19" s="15">
        <f>$I19*Leermaske!D20</f>
        <v>0</v>
      </c>
    </row>
    <row r="20" spans="1:12" s="6" customFormat="1" ht="20.100000000000001" customHeight="1" x14ac:dyDescent="0.4">
      <c r="A20" s="15" t="s">
        <v>39</v>
      </c>
      <c r="B20" s="15">
        <f t="shared" si="5"/>
        <v>1.4002414191924248</v>
      </c>
      <c r="C20" s="15">
        <f t="shared" si="0"/>
        <v>0.71416256246493548</v>
      </c>
      <c r="D20" s="15">
        <f t="shared" si="6"/>
        <v>14.291871876753214</v>
      </c>
      <c r="E20" s="15">
        <f t="shared" si="1"/>
        <v>6.996984080346913E-2</v>
      </c>
      <c r="F20" s="15">
        <f t="shared" si="2"/>
        <v>4.9969840803469112E-2</v>
      </c>
      <c r="G20" s="15">
        <f t="shared" si="3"/>
        <v>20.012070959621227</v>
      </c>
      <c r="H20" s="15">
        <v>17</v>
      </c>
      <c r="I20" s="15">
        <f t="shared" si="4"/>
        <v>12.140763561903903</v>
      </c>
      <c r="J20" s="15">
        <f>$I20*Leermaske!B21</f>
        <v>0</v>
      </c>
      <c r="K20" s="15">
        <f>$I20*Leermaske!C21</f>
        <v>0</v>
      </c>
      <c r="L20" s="15">
        <f>$I20*Leermaske!D21</f>
        <v>0</v>
      </c>
    </row>
    <row r="21" spans="1:12" s="6" customFormat="1" ht="20.100000000000001" customHeight="1" x14ac:dyDescent="0.4">
      <c r="A21" s="15" t="s">
        <v>40</v>
      </c>
      <c r="B21" s="15">
        <f t="shared" si="5"/>
        <v>1.4282462475762734</v>
      </c>
      <c r="C21" s="15">
        <f t="shared" si="0"/>
        <v>0.70015937496562297</v>
      </c>
      <c r="D21" s="15">
        <f t="shared" si="6"/>
        <v>14.992031251718837</v>
      </c>
      <c r="E21" s="15">
        <f t="shared" si="1"/>
        <v>6.6702102150790935E-2</v>
      </c>
      <c r="F21" s="15">
        <f t="shared" si="2"/>
        <v>4.6702102150790917E-2</v>
      </c>
      <c r="G21" s="15">
        <f t="shared" si="3"/>
        <v>21.412312378813652</v>
      </c>
      <c r="H21" s="15">
        <v>18</v>
      </c>
      <c r="I21" s="15">
        <f t="shared" si="4"/>
        <v>12.602868749381214</v>
      </c>
      <c r="J21" s="15">
        <f>$I21*Leermaske!B22</f>
        <v>0</v>
      </c>
      <c r="K21" s="15">
        <f>$I21*Leermaske!C22</f>
        <v>0</v>
      </c>
      <c r="L21" s="15">
        <f>$I21*Leermaske!D22</f>
        <v>0</v>
      </c>
    </row>
    <row r="22" spans="1:12" s="6" customFormat="1" ht="20.100000000000001" customHeight="1" x14ac:dyDescent="0.4">
      <c r="A22" s="15" t="s">
        <v>41</v>
      </c>
      <c r="B22" s="15">
        <f t="shared" si="5"/>
        <v>1.4568111725277988</v>
      </c>
      <c r="C22" s="15">
        <f t="shared" si="0"/>
        <v>0.68643075977021861</v>
      </c>
      <c r="D22" s="15">
        <f t="shared" si="6"/>
        <v>15.678462011489055</v>
      </c>
      <c r="E22" s="15">
        <f t="shared" si="1"/>
        <v>6.3781766302537055E-2</v>
      </c>
      <c r="F22" s="15">
        <f t="shared" si="2"/>
        <v>4.3781766302537037E-2</v>
      </c>
      <c r="G22" s="15">
        <f t="shared" si="3"/>
        <v>22.840558626389925</v>
      </c>
      <c r="H22" s="15">
        <v>19</v>
      </c>
      <c r="I22" s="15">
        <f t="shared" si="4"/>
        <v>13.042184435634153</v>
      </c>
      <c r="J22" s="15">
        <f>$I22*Leermaske!B23</f>
        <v>0</v>
      </c>
      <c r="K22" s="15">
        <f>$I22*Leermaske!C23</f>
        <v>0</v>
      </c>
      <c r="L22" s="15">
        <f>$I22*Leermaske!D23</f>
        <v>0</v>
      </c>
    </row>
    <row r="23" spans="1:12" s="6" customFormat="1" ht="20.100000000000001" customHeight="1" thickBot="1" x14ac:dyDescent="0.45">
      <c r="A23" s="15" t="s">
        <v>42</v>
      </c>
      <c r="B23" s="15">
        <f t="shared" si="5"/>
        <v>1.4859473959783549</v>
      </c>
      <c r="C23" s="15">
        <f t="shared" si="0"/>
        <v>0.67297133310805746</v>
      </c>
      <c r="D23" s="15">
        <f t="shared" si="6"/>
        <v>16.351433344597112</v>
      </c>
      <c r="E23" s="15">
        <f t="shared" si="1"/>
        <v>6.1156718125290402E-2</v>
      </c>
      <c r="F23" s="15">
        <f t="shared" si="2"/>
        <v>4.1156718125290384E-2</v>
      </c>
      <c r="G23" s="15">
        <f t="shared" si="3"/>
        <v>24.297369798917718</v>
      </c>
      <c r="H23" s="15">
        <v>20</v>
      </c>
      <c r="I23" s="15">
        <f t="shared" si="4"/>
        <v>13.45942666216115</v>
      </c>
      <c r="J23" s="15">
        <f>$I23*Leermaske!B24</f>
        <v>0</v>
      </c>
      <c r="K23" s="15">
        <f>$I23*Leermaske!C24</f>
        <v>0</v>
      </c>
      <c r="L23" s="15">
        <f>$I23*Leermaske!D24</f>
        <v>0</v>
      </c>
    </row>
    <row r="24" spans="1:12" s="6" customFormat="1" ht="20.100000000000001" customHeight="1" thickTop="1" x14ac:dyDescent="0.4">
      <c r="A24" s="15"/>
      <c r="B24" s="15"/>
      <c r="C24" s="15"/>
      <c r="D24" s="15"/>
      <c r="E24" s="15"/>
      <c r="F24" s="15"/>
      <c r="G24" s="15"/>
      <c r="H24" s="15"/>
      <c r="I24" s="15"/>
      <c r="J24" s="16">
        <f>SUM(J4:J23)</f>
        <v>0</v>
      </c>
      <c r="K24" s="16">
        <f>SUM(K4:K23)</f>
        <v>0</v>
      </c>
      <c r="L24" s="16">
        <f>SUM(L4:L23)</f>
        <v>0</v>
      </c>
    </row>
    <row r="25" spans="1:12" s="6" customFormat="1" ht="20.100000000000001" customHeight="1" x14ac:dyDescent="0.4">
      <c r="A25" s="15"/>
      <c r="B25" s="15"/>
      <c r="C25" s="15"/>
      <c r="D25" s="15"/>
      <c r="E25" s="15"/>
      <c r="F25" s="15"/>
      <c r="G25" s="15"/>
      <c r="H25" s="15"/>
      <c r="I25" s="15"/>
      <c r="J25" s="17" t="s">
        <v>59</v>
      </c>
      <c r="K25" s="17" t="s">
        <v>59</v>
      </c>
      <c r="L25" s="17" t="s">
        <v>59</v>
      </c>
    </row>
    <row r="26" spans="1:12" s="6" customFormat="1" ht="20.100000000000001" customHeight="1" x14ac:dyDescent="0.4">
      <c r="A26" s="15"/>
      <c r="B26" s="15"/>
      <c r="C26" s="15"/>
      <c r="D26" s="15"/>
      <c r="E26" s="15"/>
      <c r="F26" s="15"/>
      <c r="G26" s="15"/>
      <c r="H26" s="15"/>
      <c r="I26" s="15"/>
      <c r="J26" s="6" t="s">
        <v>60</v>
      </c>
      <c r="K26" s="6" t="s">
        <v>60</v>
      </c>
      <c r="L26" s="6" t="s">
        <v>60</v>
      </c>
    </row>
    <row r="27" spans="1:12" s="6" customFormat="1" ht="20.100000000000001" customHeight="1" x14ac:dyDescent="0.4"/>
    <row r="28" spans="1:12" s="6" customFormat="1" ht="20.100000000000001" customHeight="1" x14ac:dyDescent="0.4"/>
  </sheetData>
  <sheetProtection algorithmName="SHA-512" hashValue="z/PXHp3rXjV8mdv8s1QU7As+Vtmz0z/5UFN2CPG1t7rXrK9X1PZjkZzNgDan9g8ccljACgvlqU7bankVrxOljw==" saltValue="F9chYmmWadh4XnUxGoI6nQ==" spinCount="100000" sheet="1" objects="1" scenarios="1" selectLockedCells="1"/>
  <phoneticPr fontId="0" type="noConversion"/>
  <printOptions horizontalCentered="1" verticalCentered="1"/>
  <pageMargins left="0.39370078740157483" right="0.39370078740157483" top="0.78740157480314965" bottom="0.78740157480314965" header="0.51181102362204722" footer="0.51181102362204722"/>
  <pageSetup paperSize="9" scale="94" orientation="landscape" horizontalDpi="360" verticalDpi="360" r:id="rId1"/>
  <headerFooter alignWithMargins="0">
    <oddHeader>&amp;A</oddHeader>
    <oddFooter>Seite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Break-Even</vt:lpstr>
      <vt:lpstr>Leermaske</vt:lpstr>
      <vt:lpstr>Hintergrundberechnungen</vt:lpstr>
      <vt:lpstr>Hintergrundberechnungen!Druckbereich</vt:lpstr>
      <vt:lpstr>Leermaske!Druckbereich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2018-08-16T15:10:27Z</dcterms:created>
  <dcterms:modified xsi:type="dcterms:W3CDTF">2018-08-17T19:32:00Z</dcterms:modified>
</cp:coreProperties>
</file>